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 activeTab="16"/>
  </bookViews>
  <sheets>
    <sheet name="รวม" sheetId="1" r:id="rId1"/>
    <sheet name="พระนคร" sheetId="2" r:id="rId2"/>
    <sheet name="ท่าเรือ" sheetId="4" r:id="rId3"/>
    <sheet name="นครหลวง" sheetId="3" r:id="rId4"/>
    <sheet name="บางไทร" sheetId="7" r:id="rId5"/>
    <sheet name="บางบาล" sheetId="6" r:id="rId6"/>
    <sheet name="บางปะอิน" sheetId="5" r:id="rId7"/>
    <sheet name="บางปะหัน" sheetId="8" r:id="rId8"/>
    <sheet name="ผักไห่" sheetId="9" r:id="rId9"/>
    <sheet name="ภาชี" sheetId="11" r:id="rId10"/>
    <sheet name="ลาดบัวหลวง" sheetId="12" r:id="rId11"/>
    <sheet name="วังน้อย" sheetId="10" r:id="rId12"/>
    <sheet name="เสนา" sheetId="14" r:id="rId13"/>
    <sheet name="บางซ้าย" sheetId="13" r:id="rId14"/>
    <sheet name="อุทัย" sheetId="16" r:id="rId15"/>
    <sheet name="มหาราช" sheetId="15" r:id="rId16"/>
    <sheet name="บ้านแพรก" sheetId="17" r:id="rId17"/>
  </sheets>
  <definedNames>
    <definedName name="_xlnm.Print_Titles" localSheetId="6">บางปะอิน!$4:$6</definedName>
  </definedNames>
  <calcPr calcId="124519"/>
</workbook>
</file>

<file path=xl/calcChain.xml><?xml version="1.0" encoding="utf-8"?>
<calcChain xmlns="http://schemas.openxmlformats.org/spreadsheetml/2006/main">
  <c r="O19" i="1"/>
  <c r="F16"/>
  <c r="G16"/>
  <c r="H16"/>
  <c r="I16"/>
  <c r="J16"/>
  <c r="K16"/>
  <c r="L16"/>
  <c r="M16"/>
  <c r="N16"/>
  <c r="O16"/>
  <c r="Q14" i="11"/>
  <c r="Q15"/>
  <c r="Q8"/>
  <c r="P9"/>
  <c r="Q9" s="1"/>
  <c r="P10"/>
  <c r="Q10" s="1"/>
  <c r="P11"/>
  <c r="Q11" s="1"/>
  <c r="P12"/>
  <c r="Q12" s="1"/>
  <c r="P13"/>
  <c r="Q13" s="1"/>
  <c r="P14"/>
  <c r="P15"/>
  <c r="P8"/>
  <c r="Q9" i="16"/>
  <c r="Q10"/>
  <c r="Q11"/>
  <c r="Q12"/>
  <c r="Q13"/>
  <c r="Q14"/>
  <c r="Q15"/>
  <c r="Q16"/>
  <c r="Q17"/>
  <c r="P9"/>
  <c r="P10"/>
  <c r="P11"/>
  <c r="P12"/>
  <c r="P13"/>
  <c r="P14"/>
  <c r="P15"/>
  <c r="P16"/>
  <c r="P17"/>
  <c r="P18"/>
  <c r="Q18" s="1"/>
  <c r="P8"/>
  <c r="Q8" s="1"/>
  <c r="Q9" i="14"/>
  <c r="Q10"/>
  <c r="Q11"/>
  <c r="Q12"/>
  <c r="Q13"/>
  <c r="Q14"/>
  <c r="Q15"/>
  <c r="Q16"/>
  <c r="Q17"/>
  <c r="Q18"/>
  <c r="Q19"/>
  <c r="Q20"/>
  <c r="Q21"/>
  <c r="Q22"/>
  <c r="Q23"/>
  <c r="Q8"/>
  <c r="P9"/>
  <c r="P10"/>
  <c r="P11"/>
  <c r="P12"/>
  <c r="P13"/>
  <c r="P14"/>
  <c r="P15"/>
  <c r="P16"/>
  <c r="P17"/>
  <c r="P18"/>
  <c r="P19"/>
  <c r="P20"/>
  <c r="P21"/>
  <c r="P22"/>
  <c r="P23"/>
  <c r="P8"/>
  <c r="Q9" i="10"/>
  <c r="Q11"/>
  <c r="Q12"/>
  <c r="Q13"/>
  <c r="Q14"/>
  <c r="P9"/>
  <c r="P10"/>
  <c r="Q10" s="1"/>
  <c r="P11"/>
  <c r="P12"/>
  <c r="P13"/>
  <c r="P14"/>
  <c r="P15"/>
  <c r="Q15" s="1"/>
  <c r="P16"/>
  <c r="Q16" s="1"/>
  <c r="P17"/>
  <c r="Q17" s="1"/>
  <c r="P8"/>
  <c r="Q8" s="1"/>
  <c r="Q9" i="9"/>
  <c r="Q10"/>
  <c r="Q12"/>
  <c r="Q13"/>
  <c r="Q14"/>
  <c r="Q15"/>
  <c r="Q16"/>
  <c r="Q17"/>
  <c r="Q18"/>
  <c r="Q19"/>
  <c r="Q20"/>
  <c r="Q21"/>
  <c r="Q22"/>
  <c r="Q23"/>
  <c r="Q8"/>
  <c r="P9"/>
  <c r="P10"/>
  <c r="P11"/>
  <c r="Q11" s="1"/>
  <c r="P12"/>
  <c r="P13"/>
  <c r="P14"/>
  <c r="P15"/>
  <c r="P16"/>
  <c r="P17"/>
  <c r="P18"/>
  <c r="P19"/>
  <c r="P20"/>
  <c r="P21"/>
  <c r="P22"/>
  <c r="P23"/>
  <c r="P8"/>
  <c r="N7" i="17"/>
  <c r="M7"/>
  <c r="L7"/>
  <c r="K7"/>
  <c r="J7"/>
  <c r="I7"/>
  <c r="H7"/>
  <c r="G7"/>
  <c r="F7"/>
  <c r="E7"/>
  <c r="D7"/>
  <c r="C7"/>
  <c r="N7" i="16"/>
  <c r="O21" i="1" s="1"/>
  <c r="M7" i="16"/>
  <c r="L7"/>
  <c r="K7"/>
  <c r="J7"/>
  <c r="I7"/>
  <c r="H7"/>
  <c r="G7"/>
  <c r="F7"/>
  <c r="E7"/>
  <c r="D7"/>
  <c r="E21" i="1" s="1"/>
  <c r="C7" i="16"/>
  <c r="N7" i="15"/>
  <c r="M7"/>
  <c r="L7"/>
  <c r="K7"/>
  <c r="J7"/>
  <c r="I7"/>
  <c r="H7"/>
  <c r="G7"/>
  <c r="F7"/>
  <c r="E7"/>
  <c r="D7"/>
  <c r="C7"/>
  <c r="N7" i="14"/>
  <c r="M7"/>
  <c r="L7"/>
  <c r="K7"/>
  <c r="J7"/>
  <c r="I7"/>
  <c r="H7"/>
  <c r="G7"/>
  <c r="F7"/>
  <c r="E7"/>
  <c r="D7"/>
  <c r="C7"/>
  <c r="N7" i="13"/>
  <c r="M7"/>
  <c r="L7"/>
  <c r="K7"/>
  <c r="J7"/>
  <c r="I7"/>
  <c r="H7"/>
  <c r="G7"/>
  <c r="F7"/>
  <c r="E7"/>
  <c r="D7"/>
  <c r="C7"/>
  <c r="N7" i="12"/>
  <c r="M7"/>
  <c r="L7"/>
  <c r="K7"/>
  <c r="J7"/>
  <c r="I7"/>
  <c r="H7"/>
  <c r="G7"/>
  <c r="F7"/>
  <c r="E7"/>
  <c r="D7"/>
  <c r="C7"/>
  <c r="N7" i="11"/>
  <c r="M7"/>
  <c r="L7"/>
  <c r="K7"/>
  <c r="J7"/>
  <c r="I7"/>
  <c r="H7"/>
  <c r="G7"/>
  <c r="F7"/>
  <c r="E7"/>
  <c r="D7"/>
  <c r="E16" i="1" s="1"/>
  <c r="C7" i="11"/>
  <c r="D16" i="1" s="1"/>
  <c r="N7" i="10"/>
  <c r="O18" i="1" s="1"/>
  <c r="M7" i="10"/>
  <c r="L7"/>
  <c r="K7"/>
  <c r="J7"/>
  <c r="I7"/>
  <c r="H7"/>
  <c r="G7"/>
  <c r="F7"/>
  <c r="E7"/>
  <c r="D7"/>
  <c r="C7"/>
  <c r="N14" i="9"/>
  <c r="N9"/>
  <c r="N7" s="1"/>
  <c r="O15" i="1" s="1"/>
  <c r="M7" i="9"/>
  <c r="L7"/>
  <c r="K7"/>
  <c r="J7"/>
  <c r="I7"/>
  <c r="H7"/>
  <c r="G7"/>
  <c r="F7"/>
  <c r="G15" i="1" s="1"/>
  <c r="E7" i="9"/>
  <c r="F15" i="1" s="1"/>
  <c r="D7" i="9"/>
  <c r="E15" i="1" s="1"/>
  <c r="C7" i="9"/>
  <c r="N7" i="8"/>
  <c r="M7"/>
  <c r="L7"/>
  <c r="K7"/>
  <c r="J7"/>
  <c r="I7"/>
  <c r="H7"/>
  <c r="G7"/>
  <c r="F7"/>
  <c r="G14" i="1" s="1"/>
  <c r="E7" i="8"/>
  <c r="F14" i="1" s="1"/>
  <c r="D7" i="8"/>
  <c r="C7"/>
  <c r="E30" i="7"/>
  <c r="D30"/>
  <c r="N28"/>
  <c r="N27"/>
  <c r="D27"/>
  <c r="J24"/>
  <c r="E24"/>
  <c r="E7" s="1"/>
  <c r="F11" i="1" s="1"/>
  <c r="N19" i="7"/>
  <c r="D15"/>
  <c r="N14"/>
  <c r="N7" s="1"/>
  <c r="O11" i="1" s="1"/>
  <c r="M7" i="7"/>
  <c r="L7"/>
  <c r="K7"/>
  <c r="J7"/>
  <c r="I7"/>
  <c r="H7"/>
  <c r="G7"/>
  <c r="F7"/>
  <c r="D7"/>
  <c r="E11" i="1" s="1"/>
  <c r="Q11" s="1"/>
  <c r="C7" i="7"/>
  <c r="D11" i="1" s="1"/>
  <c r="N7" i="6"/>
  <c r="M7"/>
  <c r="L7"/>
  <c r="K7"/>
  <c r="J7"/>
  <c r="I7"/>
  <c r="H7"/>
  <c r="G7"/>
  <c r="F7"/>
  <c r="E7"/>
  <c r="D7"/>
  <c r="E12" i="1" s="1"/>
  <c r="Q12" s="1"/>
  <c r="C7" i="6"/>
  <c r="D12" i="1" s="1"/>
  <c r="N7" i="5"/>
  <c r="M7"/>
  <c r="L7"/>
  <c r="K7"/>
  <c r="J7"/>
  <c r="I7"/>
  <c r="H7"/>
  <c r="G7"/>
  <c r="F7"/>
  <c r="E7"/>
  <c r="D7"/>
  <c r="E13" i="1" s="1"/>
  <c r="Q13" s="1"/>
  <c r="C7" i="5"/>
  <c r="D13" i="1" s="1"/>
  <c r="N7" i="4"/>
  <c r="M7"/>
  <c r="L7"/>
  <c r="K7"/>
  <c r="J7"/>
  <c r="I7"/>
  <c r="H7"/>
  <c r="G7"/>
  <c r="F7"/>
  <c r="E7"/>
  <c r="D7"/>
  <c r="E9" i="1" s="1"/>
  <c r="Q9" s="1"/>
  <c r="C7" i="4"/>
  <c r="D9" i="1" s="1"/>
  <c r="N7" i="3"/>
  <c r="M7"/>
  <c r="L7"/>
  <c r="K7"/>
  <c r="J7"/>
  <c r="I7"/>
  <c r="H7"/>
  <c r="G7"/>
  <c r="F7"/>
  <c r="E7"/>
  <c r="D7"/>
  <c r="E10" i="1" s="1"/>
  <c r="Q10" s="1"/>
  <c r="C7" i="3"/>
  <c r="D10" i="1" s="1"/>
  <c r="N7" i="2"/>
  <c r="M7"/>
  <c r="L7"/>
  <c r="K7"/>
  <c r="J7"/>
  <c r="I7"/>
  <c r="H7"/>
  <c r="G7"/>
  <c r="F7"/>
  <c r="E7"/>
  <c r="D7"/>
  <c r="E8" i="1" s="1"/>
  <c r="Q8" s="1"/>
  <c r="C7" i="2"/>
  <c r="D8" i="1" s="1"/>
  <c r="O23"/>
  <c r="N23"/>
  <c r="M23"/>
  <c r="L23"/>
  <c r="K23"/>
  <c r="J23"/>
  <c r="I23"/>
  <c r="H23"/>
  <c r="G23"/>
  <c r="F23"/>
  <c r="E23"/>
  <c r="Q23" s="1"/>
  <c r="D23"/>
  <c r="O22"/>
  <c r="N22"/>
  <c r="M22"/>
  <c r="L22"/>
  <c r="K22"/>
  <c r="J22"/>
  <c r="I22"/>
  <c r="H22"/>
  <c r="G22"/>
  <c r="F22"/>
  <c r="E22"/>
  <c r="Q22" s="1"/>
  <c r="D22"/>
  <c r="N21"/>
  <c r="M21"/>
  <c r="L21"/>
  <c r="K21"/>
  <c r="J21"/>
  <c r="I21"/>
  <c r="H21"/>
  <c r="G21"/>
  <c r="F21"/>
  <c r="D21"/>
  <c r="O20"/>
  <c r="N20"/>
  <c r="M20"/>
  <c r="L20"/>
  <c r="K20"/>
  <c r="J20"/>
  <c r="I20"/>
  <c r="H20"/>
  <c r="G20"/>
  <c r="F20"/>
  <c r="E20"/>
  <c r="Q20" s="1"/>
  <c r="D20"/>
  <c r="N19"/>
  <c r="M19"/>
  <c r="L19"/>
  <c r="K19"/>
  <c r="J19"/>
  <c r="I19"/>
  <c r="H19"/>
  <c r="G19"/>
  <c r="F19"/>
  <c r="E19"/>
  <c r="D19"/>
  <c r="N18"/>
  <c r="M18"/>
  <c r="L18"/>
  <c r="K18"/>
  <c r="J18"/>
  <c r="I18"/>
  <c r="H18"/>
  <c r="G18"/>
  <c r="F18"/>
  <c r="E18"/>
  <c r="D18"/>
  <c r="O17"/>
  <c r="N17"/>
  <c r="M17"/>
  <c r="L17"/>
  <c r="K17"/>
  <c r="J17"/>
  <c r="I17"/>
  <c r="H17"/>
  <c r="G17"/>
  <c r="F17"/>
  <c r="E17"/>
  <c r="Q17" s="1"/>
  <c r="D17"/>
  <c r="N15"/>
  <c r="M15"/>
  <c r="L15"/>
  <c r="L7" s="1"/>
  <c r="K15"/>
  <c r="J15"/>
  <c r="I15"/>
  <c r="H15"/>
  <c r="D15"/>
  <c r="O14"/>
  <c r="N14"/>
  <c r="M14"/>
  <c r="L14"/>
  <c r="K14"/>
  <c r="J14"/>
  <c r="I14"/>
  <c r="H14"/>
  <c r="E14"/>
  <c r="Q14" s="1"/>
  <c r="D14"/>
  <c r="O13"/>
  <c r="N13"/>
  <c r="M13"/>
  <c r="L13"/>
  <c r="K13"/>
  <c r="J13"/>
  <c r="I13"/>
  <c r="H13"/>
  <c r="G13"/>
  <c r="F13"/>
  <c r="O12"/>
  <c r="N12"/>
  <c r="M12"/>
  <c r="L12"/>
  <c r="K12"/>
  <c r="J12"/>
  <c r="I12"/>
  <c r="H12"/>
  <c r="G12"/>
  <c r="F12"/>
  <c r="N11"/>
  <c r="M11"/>
  <c r="L11"/>
  <c r="K11"/>
  <c r="J11"/>
  <c r="I11"/>
  <c r="H11"/>
  <c r="G11"/>
  <c r="O10"/>
  <c r="N10"/>
  <c r="M10"/>
  <c r="L10"/>
  <c r="K10"/>
  <c r="J10"/>
  <c r="I10"/>
  <c r="H10"/>
  <c r="G10"/>
  <c r="F10"/>
  <c r="O9"/>
  <c r="N9"/>
  <c r="M9"/>
  <c r="L9"/>
  <c r="K9"/>
  <c r="J9"/>
  <c r="I9"/>
  <c r="I7" s="1"/>
  <c r="H9"/>
  <c r="G9"/>
  <c r="F9"/>
  <c r="O8"/>
  <c r="N8"/>
  <c r="M8"/>
  <c r="L8"/>
  <c r="K8"/>
  <c r="K7" s="1"/>
  <c r="J8"/>
  <c r="I8"/>
  <c r="H8"/>
  <c r="G8"/>
  <c r="F8"/>
  <c r="J7"/>
  <c r="R14" l="1"/>
  <c r="R20"/>
  <c r="R17"/>
  <c r="R22"/>
  <c r="R23"/>
  <c r="R8"/>
  <c r="R10"/>
  <c r="R9"/>
  <c r="R13"/>
  <c r="R12"/>
  <c r="R11"/>
  <c r="M7"/>
  <c r="Q19"/>
  <c r="R19" s="1"/>
  <c r="Q15"/>
  <c r="R15" s="1"/>
  <c r="N7"/>
  <c r="Q18"/>
  <c r="R18" s="1"/>
  <c r="Q16"/>
  <c r="R16" s="1"/>
  <c r="H7"/>
  <c r="G7"/>
  <c r="Q21"/>
  <c r="R21" s="1"/>
  <c r="E7"/>
  <c r="D7"/>
  <c r="O7"/>
  <c r="F7"/>
</calcChain>
</file>

<file path=xl/sharedStrings.xml><?xml version="1.0" encoding="utf-8"?>
<sst xmlns="http://schemas.openxmlformats.org/spreadsheetml/2006/main" count="710" uniqueCount="289">
  <si>
    <t>ตารางคาดการณ์การบริหารจัดการเศษวัสดุเหลือใช้ทางการเกษตร (ฟางข้าว)</t>
  </si>
  <si>
    <t>ของจังหวัดพระนครศรีอยุธยา</t>
  </si>
  <si>
    <t>ข้อมูล ณ เดือน เมษายน 2567</t>
  </si>
  <si>
    <t>ที่</t>
  </si>
  <si>
    <t>อำเภอ</t>
  </si>
  <si>
    <t>คาดการณ์การเก็บเกี่ยวผลผลิตรายตำบลช่วงเดือนเมษายน 67</t>
  </si>
  <si>
    <t>คาดการณ์การบริหารจัดการวัสดุเหลือใช้ทางการเกษตร (ไร่)</t>
  </si>
  <si>
    <t>หมายเหตุ</t>
  </si>
  <si>
    <t>ไถกลบ</t>
  </si>
  <si>
    <t>ฟางอัดก้อน</t>
  </si>
  <si>
    <t>ปุ๋ยหมัก</t>
  </si>
  <si>
    <t>ผลิตวัสดุเพาะเห็ด</t>
  </si>
  <si>
    <t>แปรรูปเพิ่มมูลค่า</t>
  </si>
  <si>
    <t>เสี่ยงเผาฟาง</t>
  </si>
  <si>
    <t>(ไร่)</t>
  </si>
  <si>
    <t>สารย่อยสลาย</t>
  </si>
  <si>
    <t>อาหารสัตว์</t>
  </si>
  <si>
    <t>ใช้เป็นวัสดุปลูก</t>
  </si>
  <si>
    <t>ผลิตพลังงานทดแทน</t>
  </si>
  <si>
    <t>ส่งโรงไฟฟ้าชีวมวล</t>
  </si>
  <si>
    <t>จังหวัดพระนครศรีอยุธยา</t>
  </si>
  <si>
    <t>พระนครศรีอยุธยา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</si>
  <si>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</si>
  <si>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</si>
  <si>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</si>
  <si>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</si>
  <si>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</si>
  <si>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</si>
  <si>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</si>
  <si>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</si>
  <si>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</si>
  <si>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</si>
  <si>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</si>
  <si>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</si>
  <si>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</si>
  <si>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</si>
  <si>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</si>
  <si>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อำเภอ/ตำบล</t>
  </si>
  <si>
    <t>อ.พระนครศรีอยุธยา</t>
  </si>
  <si>
    <t xml:space="preserve">  1.ไผ่ลิง</t>
  </si>
  <si>
    <t xml:space="preserve">  2.ปากกราน</t>
  </si>
  <si>
    <t xml:space="preserve">  3.เกาะเรียน</t>
  </si>
  <si>
    <t xml:space="preserve">  4.บ้านรุน</t>
  </si>
  <si>
    <t xml:space="preserve">  5.คลองสวนพลู</t>
  </si>
  <si>
    <t xml:space="preserve">  6.สวนพริก</t>
  </si>
  <si>
    <t xml:space="preserve">  7.บ้านป้อม</t>
  </si>
  <si>
    <t xml:space="preserve">  8.ลุมพลี</t>
  </si>
  <si>
    <t xml:space="preserve">  9.บ้านใหม่</t>
  </si>
  <si>
    <t xml:space="preserve">  10.สำเภาล่ม</t>
  </si>
  <si>
    <t xml:space="preserve">  11.ภูเขาทอง</t>
  </si>
  <si>
    <t xml:space="preserve">  12. คลองตะเคียน</t>
  </si>
  <si>
    <t xml:space="preserve">  13.บ้านเกาะ</t>
  </si>
  <si>
    <t xml:space="preserve">  14.หันตรา</t>
  </si>
  <si>
    <t xml:space="preserve">  15.วัดตูม</t>
  </si>
  <si>
    <t>อ.นครหลวง</t>
  </si>
  <si>
    <t xml:space="preserve">  1.นครหลวง</t>
  </si>
  <si>
    <t xml:space="preserve">  2.ท่าช้าง</t>
  </si>
  <si>
    <t xml:space="preserve">  3.บ่อโพง</t>
  </si>
  <si>
    <t xml:space="preserve">  4.บ้านชุ้ง</t>
  </si>
  <si>
    <t xml:space="preserve">  5.ปากจั่น</t>
  </si>
  <si>
    <t xml:space="preserve">  6.บางระกำ</t>
  </si>
  <si>
    <t xml:space="preserve">  7.บางพระครู</t>
  </si>
  <si>
    <t xml:space="preserve">  8.แม่ลา</t>
  </si>
  <si>
    <t xml:space="preserve">  9.หนองปลิง</t>
  </si>
  <si>
    <t xml:space="preserve"> 10 คลองสะแก</t>
  </si>
  <si>
    <t xml:space="preserve">  11.สามไถ</t>
  </si>
  <si>
    <t xml:space="preserve">  12.พระนอน</t>
  </si>
  <si>
    <t>อ.ท่าเรือ</t>
  </si>
  <si>
    <t xml:space="preserve">  1.ท่าเรือ</t>
  </si>
  <si>
    <t xml:space="preserve">  2.จำปา</t>
  </si>
  <si>
    <t xml:space="preserve">  3.ท่าหลวง</t>
  </si>
  <si>
    <t xml:space="preserve">  4.บ้านร่อม</t>
  </si>
  <si>
    <t xml:space="preserve">  5.ศาลาลอย</t>
  </si>
  <si>
    <t xml:space="preserve">  6.วังแดง</t>
  </si>
  <si>
    <t xml:space="preserve">  7.โพธิ์เอน</t>
  </si>
  <si>
    <t xml:space="preserve">  8.ปากท่า</t>
  </si>
  <si>
    <t xml:space="preserve">  9.หนองขนาก</t>
  </si>
  <si>
    <t xml:space="preserve">  10.ท่าเจ้าสนุก</t>
  </si>
  <si>
    <t>อ.บางปะอิน</t>
  </si>
  <si>
    <t xml:space="preserve">  1.เกาะเกิด</t>
  </si>
  <si>
    <t xml:space="preserve">  2.ขนอนหลวง</t>
  </si>
  <si>
    <t xml:space="preserve">  3.คลองจิก</t>
  </si>
  <si>
    <t xml:space="preserve">  4.คุ้งลาน</t>
  </si>
  <si>
    <t xml:space="preserve">  5.เชียงรากน้อย</t>
  </si>
  <si>
    <t xml:space="preserve">  6.ตลาดเกรียบ</t>
  </si>
  <si>
    <t>เกษตรไม่อยากเผาฟาง แต่รถอัดฟางไม่เข้าพื้นที่รถจะไปแต่พื้นที่ที่มีฟางจำนวนมาก จะใช้วิธีย่อยสลายตอซังต้องใช้เวลานาน กลัวจะเกิดโรคเมาตอซัง และข้าวดีดในรอบการเพาะปลูกต่อไป</t>
  </si>
  <si>
    <t xml:space="preserve">  7.ตลิ่งชัน</t>
  </si>
  <si>
    <t xml:space="preserve">  8.บางกระสั้น</t>
  </si>
  <si>
    <t xml:space="preserve">  9.บางประแดง</t>
  </si>
  <si>
    <t xml:space="preserve">  10.บ้านกรด</t>
  </si>
  <si>
    <t xml:space="preserve">  11.บ้านแป้ง</t>
  </si>
  <si>
    <t xml:space="preserve">  12.บ้านพลับ</t>
  </si>
  <si>
    <t xml:space="preserve">  13.บ้านโพ</t>
  </si>
  <si>
    <t xml:space="preserve">  14.บ้านเลน</t>
  </si>
  <si>
    <t xml:space="preserve">  15.บ้านสร้าง</t>
  </si>
  <si>
    <t xml:space="preserve">  16.บ้านหว้า</t>
  </si>
  <si>
    <t xml:space="preserve">  17.วัดยม</t>
  </si>
  <si>
    <t xml:space="preserve">  18.สามเรือน</t>
  </si>
  <si>
    <t xml:space="preserve"> เกษตรไม่อยากเผาฟาง แต่รถอัดฟางไม่เข้าพื้นที่รถจะไปแต่พื้นที่ที่มีฟางจำนวนมาก และเกษตรกรก็ไม่สามารถหมักฟาง ย่อยสลายฟางได้ต้องใช้เวลานาน เกษตรกรกลัวจะทำนาในรอบถัดไปไม่ทันฤดูน้ำหลาก </t>
  </si>
  <si>
    <t>อ.บางบาล</t>
  </si>
  <si>
    <t xml:space="preserve">  1.กบเจา</t>
  </si>
  <si>
    <t xml:space="preserve">  2.ทางช้าง</t>
  </si>
  <si>
    <t xml:space="preserve">  3.ไทรน้อย</t>
  </si>
  <si>
    <t>4 น้ำเต้า</t>
  </si>
  <si>
    <t xml:space="preserve">  5.บางชะนี</t>
  </si>
  <si>
    <t xml:space="preserve">  6.บางบาล</t>
  </si>
  <si>
    <t xml:space="preserve">  7.บางหลวง</t>
  </si>
  <si>
    <t xml:space="preserve">  8.บางหลวงโดด</t>
  </si>
  <si>
    <t xml:space="preserve">  9.บางหัก</t>
  </si>
  <si>
    <t xml:space="preserve">  10.บ้านกุ่ม</t>
  </si>
  <si>
    <t xml:space="preserve">  11.บ้านคลัง</t>
  </si>
  <si>
    <t xml:space="preserve">  12.พระขาว</t>
  </si>
  <si>
    <t xml:space="preserve">  13.มหาพราหมณ์</t>
  </si>
  <si>
    <t xml:space="preserve">  14.วัดตะกู</t>
  </si>
  <si>
    <t xml:space="preserve">  15.วัดยม</t>
  </si>
  <si>
    <t xml:space="preserve">  16.สะพานไทย</t>
  </si>
  <si>
    <t>อ.บางไทร</t>
  </si>
  <si>
    <t xml:space="preserve">  1.กกแก้วบูรพา</t>
  </si>
  <si>
    <t xml:space="preserve">  2.กระแชง</t>
  </si>
  <si>
    <t xml:space="preserve">  3.แคตก</t>
  </si>
  <si>
    <t xml:space="preserve">  4.แคออก</t>
  </si>
  <si>
    <t xml:space="preserve">  5.โคกช้าง</t>
  </si>
  <si>
    <t xml:space="preserve">  6.ช้างน้อย</t>
  </si>
  <si>
    <t xml:space="preserve">  7.ช่างเหล็ก</t>
  </si>
  <si>
    <t xml:space="preserve">  8.ช้างใหญ่</t>
  </si>
  <si>
    <t xml:space="preserve">  9.เชียงรากน้อย</t>
  </si>
  <si>
    <t xml:space="preserve">  10.บางไทร</t>
  </si>
  <si>
    <t xml:space="preserve">  11.บางพลี</t>
  </si>
  <si>
    <t xml:space="preserve">  12.บางยี่โท</t>
  </si>
  <si>
    <t xml:space="preserve">  13.บ้านกลึง</t>
  </si>
  <si>
    <t xml:space="preserve">  14.บ้านเกาะ</t>
  </si>
  <si>
    <t xml:space="preserve">  15.บ้านแป้ง</t>
  </si>
  <si>
    <t xml:space="preserve">  16.บ้านม้า</t>
  </si>
  <si>
    <t xml:space="preserve">  17.ไผ่พระ</t>
  </si>
  <si>
    <t xml:space="preserve">  18.โพแตง</t>
  </si>
  <si>
    <t xml:space="preserve">  19.ไม้ตรา</t>
  </si>
  <si>
    <t xml:space="preserve">  20.ราชคราม</t>
  </si>
  <si>
    <t xml:space="preserve">  21.สนามชัย</t>
  </si>
  <si>
    <t xml:space="preserve">  22.หน้าไม้</t>
  </si>
  <si>
    <t xml:space="preserve">  23.ห่อหมก</t>
  </si>
  <si>
    <t>อ.บางปะหัน</t>
  </si>
  <si>
    <t xml:space="preserve">  1.ขยาย</t>
  </si>
  <si>
    <t>เก็บเกี่ยวหมดแล้ว</t>
  </si>
  <si>
    <t xml:space="preserve">  2.ขวัญเมือง</t>
  </si>
  <si>
    <t xml:space="preserve">  3.ตานิม</t>
  </si>
  <si>
    <t xml:space="preserve">  4.ตาลเอน</t>
  </si>
  <si>
    <t xml:space="preserve">  5.ทับน้ำ</t>
  </si>
  <si>
    <t xml:space="preserve">  6.ทางกลาง</t>
  </si>
  <si>
    <t xml:space="preserve">  7.บางเดื่อ</t>
  </si>
  <si>
    <t xml:space="preserve">  8.บางนางร้า</t>
  </si>
  <si>
    <t xml:space="preserve">  9.บางปะหัน</t>
  </si>
  <si>
    <t xml:space="preserve">  10.บางเพลิง</t>
  </si>
  <si>
    <t xml:space="preserve">  11.บ้านขล้อ</t>
  </si>
  <si>
    <t xml:space="preserve">  12.บ้านม้า</t>
  </si>
  <si>
    <t xml:space="preserve">  13.บ้านลี่</t>
  </si>
  <si>
    <t xml:space="preserve">  14.พุทเลา</t>
  </si>
  <si>
    <t xml:space="preserve">  15.โพธิ์สามต้น</t>
  </si>
  <si>
    <t xml:space="preserve">  16.เสาธง</t>
  </si>
  <si>
    <t xml:space="preserve">  17.หันสัง</t>
  </si>
  <si>
    <t>ข้อมูล ณ วันที่ 9 เดือน เมษายน 2567</t>
  </si>
  <si>
    <t>อ.ผักไห่</t>
  </si>
  <si>
    <t xml:space="preserve">  1.อมฤต</t>
  </si>
  <si>
    <t xml:space="preserve">  2.ผักไห่</t>
  </si>
  <si>
    <t xml:space="preserve">  3.ตาลาน</t>
  </si>
  <si>
    <t xml:space="preserve">  4.ลาดน้ำเค็ม</t>
  </si>
  <si>
    <t xml:space="preserve"> -</t>
  </si>
  <si>
    <t xml:space="preserve">  6.บ้านแค</t>
  </si>
  <si>
    <t xml:space="preserve">  7.นาคู</t>
  </si>
  <si>
    <t xml:space="preserve">  8.หน้าโคก</t>
  </si>
  <si>
    <t xml:space="preserve">  9.ลำตะเคียน</t>
  </si>
  <si>
    <t xml:space="preserve">  10.ดอนลาน</t>
  </si>
  <si>
    <t xml:space="preserve">  11.จักราช</t>
  </si>
  <si>
    <t xml:space="preserve">  12.ท่าดินแดง</t>
  </si>
  <si>
    <t xml:space="preserve">  13.กุฎี</t>
  </si>
  <si>
    <t xml:space="preserve">  14.บ้านใหญ่</t>
  </si>
  <si>
    <t xml:space="preserve">  15.ลาดชิด</t>
  </si>
  <si>
    <t xml:space="preserve">  16.หนองน้ำใหญ่</t>
  </si>
  <si>
    <t>อ.วังน้อย</t>
  </si>
  <si>
    <t xml:space="preserve">  1.ลำตาเสา</t>
  </si>
  <si>
    <t>เผาฟางแล้ว 380 ไร่ 
เนื่องจากพิ้นที่ไม่มีรถอัดฟางและ
บางพื้นที่ไม่มีน้ำเพียงพอ
ที่จะทำการย่อยสลายฟางได้</t>
  </si>
  <si>
    <t xml:space="preserve">  2.บ่อตาโล่</t>
  </si>
  <si>
    <t>ตำบลบ่อตาโล่ส่วนใหญ่ จะเจอปัญหาปริมาณน้ำน้อยในช่วงเดือนเมษายน ประกอบกับเกษตรกรต้องเร่งเพาะปลูกภายในช่วงกลางเดินพฤษภาคม เพื่อให้ทันต่อปริมาณน้ำที่จะมาปริมาณมากและท่วมขังในช่วงการเก็บเกี่ยว จึงมีความเสี่ยงสูงมากที่เกษตรกรส่วนใหญ่จะต้องเผาฟางข้าว</t>
  </si>
  <si>
    <t xml:space="preserve">  3.วังน้อย</t>
  </si>
  <si>
    <t>เผาฟางแล้ว 200 ไร่</t>
  </si>
  <si>
    <t xml:space="preserve">  4.ลำไทร</t>
  </si>
  <si>
    <t>แปลงนาส่วนใหญ่จะอยู่ใกล้ชุมชน/หมู่บ้าน เกษตรกรส่วนใหญ่จึงไม่เผาฟางข้าว</t>
  </si>
  <si>
    <t xml:space="preserve">  5.สนับทึบ</t>
  </si>
  <si>
    <t xml:space="preserve">  6.พยอม</t>
  </si>
  <si>
    <t xml:space="preserve">  7.หันตะเภา</t>
  </si>
  <si>
    <t>ด้วยปัจจัยในเรื่องของสภาพพื้นที่ ทำให้เกษตรกรบางรายยังต้องมีการจัดการฟางข้าวด้วยการเผา</t>
  </si>
  <si>
    <t xml:space="preserve">  8. วังจุฬา</t>
  </si>
  <si>
    <t>เผาฟางแล้ว 250 ไร่</t>
  </si>
  <si>
    <t xml:space="preserve">  9.ข้าวงาม</t>
  </si>
  <si>
    <t xml:space="preserve">  10.ชะแมบ</t>
  </si>
  <si>
    <t>เผาฟางแล้ว 150 ไร่</t>
  </si>
  <si>
    <t>อำเภอภาชี</t>
  </si>
  <si>
    <t xml:space="preserve">  1.ภาชี</t>
  </si>
  <si>
    <t xml:space="preserve">  2.โคกม่วง</t>
  </si>
  <si>
    <t xml:space="preserve">  3.ระโสม</t>
  </si>
  <si>
    <t xml:space="preserve">  4.หนองน้ำใส</t>
  </si>
  <si>
    <t xml:space="preserve">  5.ดอนหญ้านาง</t>
  </si>
  <si>
    <t xml:space="preserve">  6.ไผ่ล้อม</t>
  </si>
  <si>
    <t xml:space="preserve">  7.กระจิว</t>
  </si>
  <si>
    <t xml:space="preserve">  8.พระแก้ว</t>
  </si>
  <si>
    <t>อ.ลาดบัวหลวง</t>
  </si>
  <si>
    <t xml:space="preserve">  1.คลองพระยาบันลือ</t>
  </si>
  <si>
    <t>-</t>
  </si>
  <si>
    <t xml:space="preserve">  2.คู้สลอด</t>
  </si>
  <si>
    <t xml:space="preserve">  3.พระยาบันลือ</t>
  </si>
  <si>
    <t xml:space="preserve">  4.ลาดบัวหลวง</t>
  </si>
  <si>
    <t xml:space="preserve">  5.สามเมือง</t>
  </si>
  <si>
    <t xml:space="preserve">  6.สิงหนาท</t>
  </si>
  <si>
    <t xml:space="preserve">  7.หลักชัย</t>
  </si>
  <si>
    <t>อ.บางซ้าย</t>
  </si>
  <si>
    <t xml:space="preserve">  1.แก้วฟ้า</t>
  </si>
  <si>
    <t>เกษตรกรไม่อยากเผาแต่เป็นพื้นที่ห่างไกลถนนผู้รับอัดฟางไม่เข้าไปและเป็นทุ่งรับน้ำจำกัดเรื่องเวลา</t>
  </si>
  <si>
    <t xml:space="preserve">  2.เต่าเล่า</t>
  </si>
  <si>
    <t>เกษตรกรไม่อยากเผา แต่ประสบปัญหาข้าวดีดจำนวนมาก และรถอัดฟางไม่เข้าอัด</t>
  </si>
  <si>
    <t xml:space="preserve">  3.เทพมงคล</t>
  </si>
  <si>
    <t>เกษตรกรไม่อยากเผาแต่พื้นที่ห่างไกลน้ำทำให้หมักฟางไม่ได้และผู้รับอัดฟางไม่มารับอัดฟาง</t>
  </si>
  <si>
    <t xml:space="preserve">  4.บางซ้าย</t>
  </si>
  <si>
    <t xml:space="preserve">  5.ปลายกลัด</t>
  </si>
  <si>
    <t xml:space="preserve">  6.วังพัฒนา</t>
  </si>
  <si>
    <t>อ.เสนา</t>
  </si>
  <si>
    <t xml:space="preserve">  1.ลาดงา</t>
  </si>
  <si>
    <t>ณ ปัจจุบัน เหลือ พท. 862</t>
  </si>
  <si>
    <t xml:space="preserve">  2.มารวิชัย</t>
  </si>
  <si>
    <t>ณ ปัจจุบัน เหลือ พท. 88</t>
  </si>
  <si>
    <t xml:space="preserve">  3.สามตุ่ม</t>
  </si>
  <si>
    <t>ณ ปัจจุบัน เก็บเกี่ยวหมดแล้ว</t>
  </si>
  <si>
    <t xml:space="preserve">  4.รางจรเข้</t>
  </si>
  <si>
    <t>ณ ปัจจุบัน เหลือ พท. 578</t>
  </si>
  <si>
    <t xml:space="preserve">  5.บ้านกระทุ่ม</t>
  </si>
  <si>
    <t>ณ ปัจจุบัน เหลือ พท. 334</t>
  </si>
  <si>
    <t xml:space="preserve">  6.หัวเวียง</t>
  </si>
  <si>
    <t>ณ ปัจจุบัน เหลือ พท. 1337</t>
  </si>
  <si>
    <t xml:space="preserve">  7.บ้านโพธิ์</t>
  </si>
  <si>
    <t>ณ ปัจจุบัน เหลือ พท. 719</t>
  </si>
  <si>
    <t xml:space="preserve">  8.บ้านแพน</t>
  </si>
  <si>
    <t>ณ ปัจจุบัน เหลือ พท. 193</t>
  </si>
  <si>
    <t xml:space="preserve">  9.เจ้าเจ็ด</t>
  </si>
  <si>
    <t>ณ ปัจจุบัน เหลือ พท. 877</t>
  </si>
  <si>
    <t xml:space="preserve">  10.เจ้าเสด็จ</t>
  </si>
  <si>
    <t>ณ ปัจจุบัน เหลือ พท. 595.5</t>
  </si>
  <si>
    <t xml:space="preserve">  11.บ้านแถว</t>
  </si>
  <si>
    <t>ณ ปัจจุบัน เหลือ พท. 1397</t>
  </si>
  <si>
    <t xml:space="preserve">  12. ดอนทอง</t>
  </si>
  <si>
    <t>ณ ปัจจุบัน เหลือ พท. 1201.5</t>
  </si>
  <si>
    <t xml:space="preserve">  13.สามกอ</t>
  </si>
  <si>
    <t>ณ ปัจจุบัน เหลือ พท. 309</t>
  </si>
  <si>
    <t xml:space="preserve">  14.ชายนา</t>
  </si>
  <si>
    <t>ณ ปัจจุบัน เหลือ พท. 67</t>
  </si>
  <si>
    <t xml:space="preserve">  15.บ้านหลวง</t>
  </si>
  <si>
    <t>ณ ปัจจุบัน เหลือ พท. 75</t>
  </si>
  <si>
    <t xml:space="preserve">  16.บางนมโค</t>
  </si>
  <si>
    <t>ณ ปัจจุบัน เหลือ พท. 667</t>
  </si>
  <si>
    <t>อ.มหาราช</t>
  </si>
  <si>
    <t xml:space="preserve">  1.โรงช้าง</t>
  </si>
  <si>
    <t xml:space="preserve">  2.บางนา</t>
  </si>
  <si>
    <t xml:space="preserve">  3.พิตเพียน</t>
  </si>
  <si>
    <t xml:space="preserve">  4.บ้านนา</t>
  </si>
  <si>
    <t xml:space="preserve">  5.บ้านขวาง</t>
  </si>
  <si>
    <t xml:space="preserve">  6.เจ้าปลุก</t>
  </si>
  <si>
    <t xml:space="preserve">  7.กะทุ่ม</t>
  </si>
  <si>
    <t xml:space="preserve">  8.น้ำเต้า</t>
  </si>
  <si>
    <t xml:space="preserve">  9.มหาราช</t>
  </si>
  <si>
    <t xml:space="preserve">  10.หัวไผ่</t>
  </si>
  <si>
    <t xml:space="preserve">  11.บ้านใหม่</t>
  </si>
  <si>
    <t xml:space="preserve">  12.ท่าตอ</t>
  </si>
  <si>
    <t>อ.อุทัย</t>
  </si>
  <si>
    <t>1.บ้านหีบ</t>
  </si>
  <si>
    <t xml:space="preserve">  2.ข้าวเม่า</t>
  </si>
  <si>
    <t xml:space="preserve">  3.ธนู</t>
  </si>
  <si>
    <t xml:space="preserve">  4.เสนา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</si>
  <si>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</si>
  <si>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5.คานหาม</t>
  </si>
  <si>
    <t xml:space="preserve">  6.หนองไม้ซุง</t>
  </si>
  <si>
    <t xml:space="preserve">  7.สามบัณฑิต</t>
  </si>
  <si>
    <t xml:space="preserve">  8.อุทัย</t>
  </si>
  <si>
    <t xml:space="preserve">  9.บ้านช้าง</t>
  </si>
  <si>
    <t xml:space="preserve">  10.โพสาวหาญ</t>
  </si>
  <si>
    <t xml:space="preserve">  11.หนองน้ำส้ม</t>
  </si>
  <si>
    <t>อ.บ้านแพรก</t>
  </si>
  <si>
    <t xml:space="preserve">  1.บ้านแพรก</t>
  </si>
  <si>
    <t xml:space="preserve">  2.บ้านใหม่</t>
  </si>
  <si>
    <t xml:space="preserve">  3.สำพะเนียง</t>
  </si>
  <si>
    <t xml:space="preserve">  4.คลองน้อย</t>
  </si>
  <si>
    <t xml:space="preserve">  5.สองห้อง</t>
  </si>
  <si>
    <t>เกษตรกรอัดฟางแล้วเผาหัวคันนาต่อ</t>
  </si>
</sst>
</file>

<file path=xl/styles.xml><?xml version="1.0" encoding="utf-8"?>
<styleSheet xmlns="http://schemas.openxmlformats.org/spreadsheetml/2006/main">
  <numFmts count="1">
    <numFmt numFmtId="187" formatCode="_(* #,##0.00_);_(* \(#,##0.00\);_(* &quot;-&quot;??_);_(@_)"/>
  </numFmts>
  <fonts count="16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7" fontId="1" fillId="2" borderId="8" xfId="0" applyNumberFormat="1" applyFont="1" applyFill="1" applyBorder="1"/>
    <xf numFmtId="0" fontId="3" fillId="2" borderId="8" xfId="0" applyFont="1" applyFill="1" applyBorder="1"/>
    <xf numFmtId="0" fontId="3" fillId="0" borderId="8" xfId="0" applyFont="1" applyBorder="1"/>
    <xf numFmtId="0" fontId="9" fillId="0" borderId="8" xfId="0" applyFont="1" applyBorder="1" applyAlignment="1">
      <alignment horizontal="left" vertical="center"/>
    </xf>
    <xf numFmtId="187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87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187" fontId="3" fillId="0" borderId="0" xfId="0" applyNumberFormat="1" applyFont="1"/>
    <xf numFmtId="0" fontId="8" fillId="2" borderId="8" xfId="0" applyFont="1" applyFill="1" applyBorder="1" applyAlignment="1">
      <alignment horizontal="left" vertical="center"/>
    </xf>
    <xf numFmtId="187" fontId="3" fillId="0" borderId="8" xfId="0" applyNumberFormat="1" applyFont="1" applyBorder="1"/>
    <xf numFmtId="4" fontId="3" fillId="0" borderId="8" xfId="0" applyNumberFormat="1" applyFont="1" applyBorder="1"/>
    <xf numFmtId="187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center" vertical="center"/>
    </xf>
    <xf numFmtId="0" fontId="12" fillId="0" borderId="0" xfId="0" applyFont="1"/>
    <xf numFmtId="187" fontId="12" fillId="0" borderId="0" xfId="0" applyNumberFormat="1" applyFont="1"/>
    <xf numFmtId="0" fontId="9" fillId="0" borderId="0" xfId="0" applyFont="1"/>
    <xf numFmtId="187" fontId="9" fillId="0" borderId="8" xfId="0" applyNumberFormat="1" applyFont="1" applyBorder="1" applyAlignment="1">
      <alignment horizontal="left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87" fontId="9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187" fontId="3" fillId="0" borderId="9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0" xfId="0" applyFont="1" applyAlignment="1">
      <alignment horizontal="left"/>
    </xf>
    <xf numFmtId="187" fontId="3" fillId="0" borderId="0" xfId="0" applyNumberFormat="1" applyFont="1" applyAlignment="1">
      <alignment horizontal="right"/>
    </xf>
    <xf numFmtId="0" fontId="10" fillId="0" borderId="8" xfId="0" applyFont="1" applyBorder="1"/>
    <xf numFmtId="0" fontId="3" fillId="0" borderId="8" xfId="0" applyFont="1" applyBorder="1" applyAlignment="1">
      <alignment horizontal="center" wrapText="1"/>
    </xf>
    <xf numFmtId="0" fontId="9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187" fontId="3" fillId="0" borderId="8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187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/>
    <xf numFmtId="0" fontId="11" fillId="0" borderId="0" xfId="0" applyFont="1"/>
    <xf numFmtId="0" fontId="9" fillId="0" borderId="9" xfId="0" applyFont="1" applyBorder="1" applyAlignment="1">
      <alignment horizontal="left" vertical="center"/>
    </xf>
    <xf numFmtId="187" fontId="3" fillId="0" borderId="9" xfId="0" applyNumberFormat="1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187" fontId="3" fillId="0" borderId="0" xfId="0" applyNumberFormat="1" applyFont="1" applyAlignment="1">
      <alignment horizontal="left"/>
    </xf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13" fillId="0" borderId="8" xfId="0" applyFont="1" applyBorder="1"/>
    <xf numFmtId="0" fontId="14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5" xfId="0" applyFont="1" applyBorder="1"/>
    <xf numFmtId="0" fontId="1" fillId="0" borderId="3" xfId="0" applyFont="1" applyBorder="1" applyAlignment="1">
      <alignment horizontal="center"/>
    </xf>
    <xf numFmtId="0" fontId="10" fillId="0" borderId="4" xfId="0" applyFont="1" applyBorder="1"/>
    <xf numFmtId="0" fontId="3" fillId="0" borderId="2" xfId="0" applyFont="1" applyBorder="1" applyAlignment="1">
      <alignment horizontal="center"/>
    </xf>
    <xf numFmtId="0" fontId="10" fillId="0" borderId="7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right"/>
    </xf>
    <xf numFmtId="0" fontId="10" fillId="0" borderId="1" xfId="0" applyFont="1" applyBorder="1"/>
    <xf numFmtId="0" fontId="1" fillId="0" borderId="2" xfId="0" applyFont="1" applyBorder="1" applyAlignment="1">
      <alignment horizontal="center" vertical="center"/>
    </xf>
    <xf numFmtId="0" fontId="10" fillId="0" borderId="6" xfId="0" applyFont="1" applyBorder="1"/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4" fillId="0" borderId="7" xfId="0" applyFont="1" applyBorder="1"/>
    <xf numFmtId="0" fontId="2" fillId="0" borderId="0" xfId="0" applyFont="1"/>
    <xf numFmtId="0" fontId="4" fillId="0" borderId="1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0"/>
  <sheetViews>
    <sheetView topLeftCell="B4" zoomScale="70" zoomScaleNormal="70" workbookViewId="0">
      <selection activeCell="W6" sqref="W6"/>
    </sheetView>
  </sheetViews>
  <sheetFormatPr defaultColWidth="14.42578125" defaultRowHeight="15" customHeight="1"/>
  <cols>
    <col min="1" max="1" width="5.28515625" style="2" hidden="1" customWidth="1"/>
    <col min="2" max="2" width="3.42578125" style="2" bestFit="1" customWidth="1"/>
    <col min="3" max="3" width="16.42578125" style="2" bestFit="1" customWidth="1"/>
    <col min="4" max="4" width="17.42578125" style="2" customWidth="1"/>
    <col min="5" max="5" width="12.85546875" style="2" bestFit="1" customWidth="1"/>
    <col min="6" max="6" width="13" style="2" bestFit="1" customWidth="1"/>
    <col min="7" max="7" width="10.28515625" style="2" customWidth="1"/>
    <col min="8" max="8" width="13.5703125" style="2" bestFit="1" customWidth="1"/>
    <col min="9" max="9" width="10.42578125" style="2" customWidth="1"/>
    <col min="10" max="10" width="9.5703125" style="2" customWidth="1"/>
    <col min="11" max="11" width="12.85546875" style="2" bestFit="1" customWidth="1"/>
    <col min="12" max="12" width="11.5703125" style="2" bestFit="1" customWidth="1"/>
    <col min="13" max="13" width="15.7109375" style="2" bestFit="1" customWidth="1"/>
    <col min="14" max="14" width="15" style="2" bestFit="1" customWidth="1"/>
    <col min="15" max="15" width="14" style="2" bestFit="1" customWidth="1"/>
    <col min="16" max="16" width="9.5703125" style="2" bestFit="1" customWidth="1"/>
    <col min="17" max="17" width="11" style="2" bestFit="1" customWidth="1"/>
    <col min="18" max="18" width="11.5703125" style="2" bestFit="1" customWidth="1"/>
    <col min="19" max="26" width="8.7109375" style="2" customWidth="1"/>
    <col min="27" max="16384" width="14.42578125" style="2"/>
  </cols>
  <sheetData>
    <row r="1" spans="1:18" ht="24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8" ht="24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8" ht="24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8" ht="24" customHeight="1">
      <c r="A4" s="63" t="s">
        <v>3</v>
      </c>
      <c r="B4" s="63" t="s">
        <v>3</v>
      </c>
      <c r="C4" s="63" t="s">
        <v>4</v>
      </c>
      <c r="D4" s="66" t="s">
        <v>5</v>
      </c>
      <c r="E4" s="55" t="s">
        <v>6</v>
      </c>
      <c r="F4" s="56"/>
      <c r="G4" s="56"/>
      <c r="H4" s="56"/>
      <c r="I4" s="56"/>
      <c r="J4" s="56"/>
      <c r="K4" s="56"/>
      <c r="L4" s="56"/>
      <c r="M4" s="56"/>
      <c r="N4" s="56"/>
      <c r="O4" s="54"/>
      <c r="P4" s="63" t="s">
        <v>7</v>
      </c>
    </row>
    <row r="5" spans="1:18" ht="60.75" customHeight="1">
      <c r="A5" s="64"/>
      <c r="B5" s="64"/>
      <c r="C5" s="64"/>
      <c r="D5" s="67"/>
      <c r="E5" s="55" t="s">
        <v>8</v>
      </c>
      <c r="F5" s="54"/>
      <c r="G5" s="55" t="s">
        <v>9</v>
      </c>
      <c r="H5" s="56"/>
      <c r="I5" s="56"/>
      <c r="J5" s="56"/>
      <c r="K5" s="54"/>
      <c r="L5" s="57" t="s">
        <v>10</v>
      </c>
      <c r="M5" s="57" t="s">
        <v>11</v>
      </c>
      <c r="N5" s="57" t="s">
        <v>12</v>
      </c>
      <c r="O5" s="65" t="s">
        <v>13</v>
      </c>
      <c r="P5" s="64"/>
    </row>
    <row r="6" spans="1:18" ht="72">
      <c r="A6" s="58"/>
      <c r="B6" s="58"/>
      <c r="C6" s="58"/>
      <c r="D6" s="3" t="s">
        <v>14</v>
      </c>
      <c r="E6" s="12" t="s">
        <v>8</v>
      </c>
      <c r="F6" s="12" t="s">
        <v>15</v>
      </c>
      <c r="G6" s="12" t="s">
        <v>16</v>
      </c>
      <c r="H6" s="12" t="s">
        <v>17</v>
      </c>
      <c r="I6" s="34" t="s">
        <v>18</v>
      </c>
      <c r="J6" s="34" t="s">
        <v>19</v>
      </c>
      <c r="K6" s="12" t="s">
        <v>9</v>
      </c>
      <c r="L6" s="58"/>
      <c r="M6" s="58"/>
      <c r="N6" s="58"/>
      <c r="O6" s="58"/>
      <c r="P6" s="58"/>
      <c r="Q6" s="21"/>
      <c r="R6" s="21"/>
    </row>
    <row r="7" spans="1:18" ht="24" customHeight="1">
      <c r="B7" s="53" t="s">
        <v>20</v>
      </c>
      <c r="C7" s="54"/>
      <c r="D7" s="5">
        <f t="shared" ref="D7:O7" si="0">SUM(D8:D23)</f>
        <v>265800.75</v>
      </c>
      <c r="E7" s="5">
        <f t="shared" si="0"/>
        <v>47554</v>
      </c>
      <c r="F7" s="5">
        <f t="shared" si="0"/>
        <v>12637.25</v>
      </c>
      <c r="G7" s="5">
        <f t="shared" si="0"/>
        <v>0</v>
      </c>
      <c r="H7" s="5">
        <f t="shared" si="0"/>
        <v>513</v>
      </c>
      <c r="I7" s="5">
        <f t="shared" si="0"/>
        <v>0</v>
      </c>
      <c r="J7" s="5">
        <f t="shared" si="0"/>
        <v>0</v>
      </c>
      <c r="K7" s="5">
        <f t="shared" si="0"/>
        <v>62120</v>
      </c>
      <c r="L7" s="5">
        <f t="shared" si="0"/>
        <v>4607</v>
      </c>
      <c r="M7" s="5">
        <f t="shared" si="0"/>
        <v>740</v>
      </c>
      <c r="N7" s="5">
        <f t="shared" si="0"/>
        <v>1</v>
      </c>
      <c r="O7" s="5">
        <f t="shared" si="0"/>
        <v>137628.5</v>
      </c>
      <c r="P7" s="6"/>
      <c r="Q7" s="21"/>
      <c r="R7" s="21"/>
    </row>
    <row r="8" spans="1:18" ht="24" customHeight="1">
      <c r="B8" s="7">
        <v>1</v>
      </c>
      <c r="C8" s="8" t="s">
        <v>21</v>
      </c>
      <c r="D8" s="9">
        <f>พระนคร!C7</f>
        <v>7844.75</v>
      </c>
      <c r="E8" s="9">
        <f>พระนคร!D7</f>
        <v>4180.75</v>
      </c>
      <c r="F8" s="9">
        <f>พระนคร!E7</f>
        <v>1356</v>
      </c>
      <c r="G8" s="9">
        <f>พระนคร!F7</f>
        <v>0</v>
      </c>
      <c r="H8" s="9">
        <f>พระนคร!G7</f>
        <v>45</v>
      </c>
      <c r="I8" s="9">
        <f>พระนคร!H7</f>
        <v>0</v>
      </c>
      <c r="J8" s="9">
        <f>พระนคร!I7</f>
        <v>0</v>
      </c>
      <c r="K8" s="9">
        <f>พระนคร!J7</f>
        <v>1978</v>
      </c>
      <c r="L8" s="9">
        <f>พระนคร!K7</f>
        <v>50</v>
      </c>
      <c r="M8" s="9">
        <f>พระนคร!L7</f>
        <v>0</v>
      </c>
      <c r="N8" s="9">
        <f>พระนคร!M7</f>
        <v>0</v>
      </c>
      <c r="O8" s="9">
        <f>พระนคร!N7</f>
        <v>235</v>
      </c>
      <c r="P8" s="7"/>
      <c r="Q8" s="22">
        <f>SUM(E8:O8)</f>
        <v>7844.75</v>
      </c>
      <c r="R8" s="22">
        <f>D8-Q8:Q8</f>
        <v>0</v>
      </c>
    </row>
    <row r="9" spans="1:18" ht="24" customHeight="1">
      <c r="B9" s="7">
        <v>2</v>
      </c>
      <c r="C9" s="8" t="s">
        <v>22</v>
      </c>
      <c r="D9" s="9">
        <f>ท่าเรือ!C7</f>
        <v>6050</v>
      </c>
      <c r="E9" s="9">
        <f>ท่าเรือ!D7</f>
        <v>1125</v>
      </c>
      <c r="F9" s="9">
        <f>ท่าเรือ!E7</f>
        <v>0</v>
      </c>
      <c r="G9" s="9">
        <f>ท่าเรือ!F7</f>
        <v>0</v>
      </c>
      <c r="H9" s="9">
        <f>ท่าเรือ!G7</f>
        <v>0</v>
      </c>
      <c r="I9" s="9">
        <f>ท่าเรือ!H7</f>
        <v>0</v>
      </c>
      <c r="J9" s="9">
        <f>ท่าเรือ!I7</f>
        <v>0</v>
      </c>
      <c r="K9" s="9">
        <f>ท่าเรือ!J7</f>
        <v>2910</v>
      </c>
      <c r="L9" s="9">
        <f>ท่าเรือ!K7</f>
        <v>1375</v>
      </c>
      <c r="M9" s="9">
        <f>ท่าเรือ!L7</f>
        <v>0</v>
      </c>
      <c r="N9" s="9">
        <f>ท่าเรือ!M7</f>
        <v>0</v>
      </c>
      <c r="O9" s="9">
        <f>ท่าเรือ!N7</f>
        <v>640</v>
      </c>
      <c r="P9" s="7"/>
      <c r="Q9" s="22">
        <f t="shared" ref="Q9:Q23" si="1">SUM(E9:O9)</f>
        <v>6050</v>
      </c>
      <c r="R9" s="22">
        <f t="shared" ref="R9:R23" si="2">D9-Q9:Q9</f>
        <v>0</v>
      </c>
    </row>
    <row r="10" spans="1:18" ht="24" customHeight="1">
      <c r="B10" s="7">
        <v>3</v>
      </c>
      <c r="C10" s="8" t="s">
        <v>23</v>
      </c>
      <c r="D10" s="9">
        <f>นครหลวง!C7</f>
        <v>1630</v>
      </c>
      <c r="E10" s="9">
        <f>นครหลวง!D7</f>
        <v>1630</v>
      </c>
      <c r="F10" s="9">
        <f>นครหลวง!E7</f>
        <v>0</v>
      </c>
      <c r="G10" s="9">
        <f>นครหลวง!F7</f>
        <v>0</v>
      </c>
      <c r="H10" s="9">
        <f>นครหลวง!G7</f>
        <v>0</v>
      </c>
      <c r="I10" s="9">
        <f>นครหลวง!H7</f>
        <v>0</v>
      </c>
      <c r="J10" s="9">
        <f>นครหลวง!I7</f>
        <v>0</v>
      </c>
      <c r="K10" s="9">
        <f>นครหลวง!J7</f>
        <v>0</v>
      </c>
      <c r="L10" s="9">
        <f>นครหลวง!K7</f>
        <v>0</v>
      </c>
      <c r="M10" s="9">
        <f>นครหลวง!L7</f>
        <v>0</v>
      </c>
      <c r="N10" s="9">
        <f>นครหลวง!M7</f>
        <v>0</v>
      </c>
      <c r="O10" s="9">
        <f>นครหลวง!N7</f>
        <v>0</v>
      </c>
      <c r="P10" s="7"/>
      <c r="Q10" s="22">
        <f t="shared" si="1"/>
        <v>1630</v>
      </c>
      <c r="R10" s="22">
        <f t="shared" si="2"/>
        <v>0</v>
      </c>
    </row>
    <row r="11" spans="1:18" ht="24" customHeight="1">
      <c r="B11" s="7">
        <v>4</v>
      </c>
      <c r="C11" s="8" t="s">
        <v>24</v>
      </c>
      <c r="D11" s="9">
        <f>บางไทร!C7</f>
        <v>40007.5</v>
      </c>
      <c r="E11" s="9">
        <f>บางไทร!D7</f>
        <v>6639</v>
      </c>
      <c r="F11" s="9">
        <f>บางไทร!E7</f>
        <v>2735.75</v>
      </c>
      <c r="G11" s="9">
        <f>บางไทร!F7</f>
        <v>0</v>
      </c>
      <c r="H11" s="9">
        <f>บางไทร!G7</f>
        <v>0</v>
      </c>
      <c r="I11" s="9">
        <f>บางไทร!H7</f>
        <v>0</v>
      </c>
      <c r="J11" s="9">
        <f>บางไทร!I7</f>
        <v>0</v>
      </c>
      <c r="K11" s="9">
        <f>บางไทร!J7</f>
        <v>3569</v>
      </c>
      <c r="L11" s="9">
        <f>บางไทร!K7</f>
        <v>0</v>
      </c>
      <c r="M11" s="9">
        <f>บางไทร!L7</f>
        <v>0</v>
      </c>
      <c r="N11" s="9">
        <f>บางไทร!M7</f>
        <v>0</v>
      </c>
      <c r="O11" s="9">
        <f>บางไทร!N7</f>
        <v>27063.75</v>
      </c>
      <c r="P11" s="7"/>
      <c r="Q11" s="22">
        <f t="shared" si="1"/>
        <v>40007.5</v>
      </c>
      <c r="R11" s="22">
        <f t="shared" si="2"/>
        <v>0</v>
      </c>
    </row>
    <row r="12" spans="1:18" ht="24" customHeight="1">
      <c r="B12" s="7">
        <v>5</v>
      </c>
      <c r="C12" s="8" t="s">
        <v>25</v>
      </c>
      <c r="D12" s="9">
        <f>บางบาล!C7</f>
        <v>19070</v>
      </c>
      <c r="E12" s="9">
        <f>บางบาล!D7</f>
        <v>50</v>
      </c>
      <c r="F12" s="9">
        <f>บางบาล!E7</f>
        <v>369</v>
      </c>
      <c r="G12" s="9">
        <f>บางบาล!F7</f>
        <v>0</v>
      </c>
      <c r="H12" s="9">
        <f>บางบาล!G7</f>
        <v>0</v>
      </c>
      <c r="I12" s="9">
        <f>บางบาล!H7</f>
        <v>0</v>
      </c>
      <c r="J12" s="9">
        <f>บางบาล!I7</f>
        <v>0</v>
      </c>
      <c r="K12" s="9">
        <f>บางบาล!J7</f>
        <v>1460</v>
      </c>
      <c r="L12" s="9">
        <f>บางบาล!K7</f>
        <v>0</v>
      </c>
      <c r="M12" s="9">
        <f>บางบาล!L7</f>
        <v>0</v>
      </c>
      <c r="N12" s="9">
        <f>บางบาล!M7</f>
        <v>0</v>
      </c>
      <c r="O12" s="9">
        <f>บางบาล!N7</f>
        <v>17191</v>
      </c>
      <c r="P12" s="7"/>
      <c r="Q12" s="22">
        <f t="shared" si="1"/>
        <v>19070</v>
      </c>
      <c r="R12" s="22">
        <f t="shared" si="2"/>
        <v>0</v>
      </c>
    </row>
    <row r="13" spans="1:18" ht="24" customHeight="1">
      <c r="B13" s="7">
        <v>6</v>
      </c>
      <c r="C13" s="8" t="s">
        <v>26</v>
      </c>
      <c r="D13" s="9">
        <f>บางปะอิน!C7</f>
        <v>15952.3</v>
      </c>
      <c r="E13" s="9">
        <f>บางปะอิน!D7</f>
        <v>7330.25</v>
      </c>
      <c r="F13" s="9">
        <f>บางปะอิน!E7</f>
        <v>2650</v>
      </c>
      <c r="G13" s="9">
        <f>บางปะอิน!F7</f>
        <v>0</v>
      </c>
      <c r="H13" s="9">
        <f>บางปะอิน!G7</f>
        <v>0</v>
      </c>
      <c r="I13" s="9">
        <f>บางปะอิน!H7</f>
        <v>0</v>
      </c>
      <c r="J13" s="9">
        <f>บางปะอิน!I7</f>
        <v>0</v>
      </c>
      <c r="K13" s="9">
        <f>บางปะอิน!J7</f>
        <v>1200</v>
      </c>
      <c r="L13" s="9">
        <f>บางปะอิน!K7</f>
        <v>200</v>
      </c>
      <c r="M13" s="9">
        <f>บางปะอิน!L7</f>
        <v>0</v>
      </c>
      <c r="N13" s="9">
        <f>บางปะอิน!M7</f>
        <v>0</v>
      </c>
      <c r="O13" s="9">
        <f>บางปะอิน!N7</f>
        <v>4572.05</v>
      </c>
      <c r="P13" s="7"/>
      <c r="Q13" s="22">
        <f t="shared" si="1"/>
        <v>15952.3</v>
      </c>
      <c r="R13" s="22">
        <f t="shared" si="2"/>
        <v>0</v>
      </c>
    </row>
    <row r="14" spans="1:18" ht="24" customHeight="1">
      <c r="B14" s="7">
        <v>7</v>
      </c>
      <c r="C14" s="8" t="s">
        <v>27</v>
      </c>
      <c r="D14" s="9">
        <f>บางปะหัน!C7</f>
        <v>8103.25</v>
      </c>
      <c r="E14" s="9">
        <f>บางปะหัน!D7</f>
        <v>939.5</v>
      </c>
      <c r="F14" s="9">
        <f>บางปะหัน!E7</f>
        <v>1028.5</v>
      </c>
      <c r="G14" s="9">
        <f>บางปะหัน!F7</f>
        <v>0</v>
      </c>
      <c r="H14" s="9">
        <f>บางปะหัน!G7</f>
        <v>0</v>
      </c>
      <c r="I14" s="9">
        <f>บางปะหัน!H7</f>
        <v>0</v>
      </c>
      <c r="J14" s="9">
        <f>บางปะหัน!I7</f>
        <v>0</v>
      </c>
      <c r="K14" s="9">
        <f>บางปะหัน!J7</f>
        <v>1817</v>
      </c>
      <c r="L14" s="9">
        <f>บางปะหัน!K7</f>
        <v>0</v>
      </c>
      <c r="M14" s="9">
        <f>บางปะหัน!L7</f>
        <v>0</v>
      </c>
      <c r="N14" s="9">
        <f>บางปะหัน!M7</f>
        <v>0</v>
      </c>
      <c r="O14" s="9">
        <f>บางปะหัน!N7</f>
        <v>4318.25</v>
      </c>
      <c r="P14" s="7"/>
      <c r="Q14" s="22">
        <f t="shared" si="1"/>
        <v>8103.25</v>
      </c>
      <c r="R14" s="22">
        <f t="shared" si="2"/>
        <v>0</v>
      </c>
    </row>
    <row r="15" spans="1:18" ht="24" customHeight="1">
      <c r="B15" s="7">
        <v>8</v>
      </c>
      <c r="C15" s="8" t="s">
        <v>28</v>
      </c>
      <c r="D15" s="9">
        <f>ผักไห่!C7</f>
        <v>38204.949999999997</v>
      </c>
      <c r="E15" s="9">
        <f>ผักไห่!D7</f>
        <v>2393</v>
      </c>
      <c r="F15" s="9">
        <f>ผักไห่!E7</f>
        <v>100</v>
      </c>
      <c r="G15" s="9">
        <f>ผักไห่!F7</f>
        <v>0</v>
      </c>
      <c r="H15" s="9">
        <f>ผักไห่!G7</f>
        <v>0</v>
      </c>
      <c r="I15" s="9">
        <f>ผักไห่!H7</f>
        <v>0</v>
      </c>
      <c r="J15" s="9">
        <f>ผักไห่!I7</f>
        <v>0</v>
      </c>
      <c r="K15" s="9">
        <f>ผักไห่!J7</f>
        <v>4169</v>
      </c>
      <c r="L15" s="9">
        <f>ผักไห่!K7</f>
        <v>1</v>
      </c>
      <c r="M15" s="9">
        <f>ผักไห่!L7</f>
        <v>2</v>
      </c>
      <c r="N15" s="9">
        <f>ผักไห่!M7</f>
        <v>1</v>
      </c>
      <c r="O15" s="9">
        <f>ผักไห่!N7</f>
        <v>31538.95</v>
      </c>
      <c r="P15" s="7"/>
      <c r="Q15" s="22">
        <f t="shared" si="1"/>
        <v>38204.949999999997</v>
      </c>
      <c r="R15" s="22">
        <f t="shared" si="2"/>
        <v>0</v>
      </c>
    </row>
    <row r="16" spans="1:18" ht="24" customHeight="1">
      <c r="B16" s="7">
        <v>9</v>
      </c>
      <c r="C16" s="8" t="s">
        <v>29</v>
      </c>
      <c r="D16" s="9">
        <f>ภาชี!C7</f>
        <v>10278</v>
      </c>
      <c r="E16" s="9">
        <f>ภาชี!D7</f>
        <v>0</v>
      </c>
      <c r="F16" s="9">
        <f>ภาชี!E7</f>
        <v>0</v>
      </c>
      <c r="G16" s="9">
        <f>ภาชี!F7</f>
        <v>0</v>
      </c>
      <c r="H16" s="9">
        <f>ภาชี!G7</f>
        <v>0</v>
      </c>
      <c r="I16" s="9">
        <f>ภาชี!H7</f>
        <v>0</v>
      </c>
      <c r="J16" s="9">
        <f>ภาชี!I7</f>
        <v>0</v>
      </c>
      <c r="K16" s="9">
        <f>ภาชี!J7</f>
        <v>0</v>
      </c>
      <c r="L16" s="9">
        <f>ภาชี!K7</f>
        <v>0</v>
      </c>
      <c r="M16" s="9">
        <f>ภาชี!L7</f>
        <v>0</v>
      </c>
      <c r="N16" s="9">
        <f>ภาชี!M7</f>
        <v>0</v>
      </c>
      <c r="O16" s="9">
        <f>ภาชี!N7</f>
        <v>10278</v>
      </c>
      <c r="P16" s="7"/>
      <c r="Q16" s="22">
        <f t="shared" si="1"/>
        <v>10278</v>
      </c>
      <c r="R16" s="22">
        <f t="shared" si="2"/>
        <v>0</v>
      </c>
    </row>
    <row r="17" spans="2:18" ht="24" customHeight="1">
      <c r="B17" s="7">
        <v>10</v>
      </c>
      <c r="C17" s="8" t="s">
        <v>30</v>
      </c>
      <c r="D17" s="9">
        <f>ลาดบัวหลวง!C7</f>
        <v>4640</v>
      </c>
      <c r="E17" s="9">
        <f>ลาดบัวหลวง!D7</f>
        <v>240</v>
      </c>
      <c r="F17" s="9">
        <f>ลาดบัวหลวง!E7</f>
        <v>0</v>
      </c>
      <c r="G17" s="9">
        <f>ลาดบัวหลวง!F7</f>
        <v>0</v>
      </c>
      <c r="H17" s="9">
        <f>ลาดบัวหลวง!G7</f>
        <v>468</v>
      </c>
      <c r="I17" s="9">
        <f>ลาดบัวหลวง!H7</f>
        <v>0</v>
      </c>
      <c r="J17" s="9">
        <f>ลาดบัวหลวง!I7</f>
        <v>0</v>
      </c>
      <c r="K17" s="9">
        <f>ลาดบัวหลวง!J7</f>
        <v>2882</v>
      </c>
      <c r="L17" s="9">
        <f>ลาดบัวหลวง!K7</f>
        <v>0</v>
      </c>
      <c r="M17" s="9">
        <f>ลาดบัวหลวง!L7</f>
        <v>60</v>
      </c>
      <c r="N17" s="9">
        <f>ลาดบัวหลวง!M7</f>
        <v>0</v>
      </c>
      <c r="O17" s="9">
        <f>ลาดบัวหลวง!N7</f>
        <v>990</v>
      </c>
      <c r="P17" s="7"/>
      <c r="Q17" s="22">
        <f t="shared" si="1"/>
        <v>4640</v>
      </c>
      <c r="R17" s="22">
        <f t="shared" si="2"/>
        <v>0</v>
      </c>
    </row>
    <row r="18" spans="2:18" ht="24" customHeight="1">
      <c r="B18" s="7">
        <v>11</v>
      </c>
      <c r="C18" s="8" t="s">
        <v>31</v>
      </c>
      <c r="D18" s="9">
        <f>วังน้อย!C7</f>
        <v>12026</v>
      </c>
      <c r="E18" s="9">
        <f>วังน้อย!D7</f>
        <v>1669</v>
      </c>
      <c r="F18" s="9">
        <f>วังน้อย!E7</f>
        <v>2428</v>
      </c>
      <c r="G18" s="9">
        <f>วังน้อย!F7</f>
        <v>0</v>
      </c>
      <c r="H18" s="9">
        <f>วังน้อย!G7</f>
        <v>0</v>
      </c>
      <c r="I18" s="9">
        <f>วังน้อย!H7</f>
        <v>0</v>
      </c>
      <c r="J18" s="9">
        <f>วังน้อย!I7</f>
        <v>0</v>
      </c>
      <c r="K18" s="9">
        <f>วังน้อย!J7</f>
        <v>3739</v>
      </c>
      <c r="L18" s="9">
        <f>วังน้อย!K7</f>
        <v>0</v>
      </c>
      <c r="M18" s="9">
        <f>วังน้อย!L7</f>
        <v>0</v>
      </c>
      <c r="N18" s="9">
        <f>วังน้อย!M7</f>
        <v>0</v>
      </c>
      <c r="O18" s="9">
        <f>วังน้อย!N7</f>
        <v>4190</v>
      </c>
      <c r="P18" s="7"/>
      <c r="Q18" s="22">
        <f t="shared" si="1"/>
        <v>12026</v>
      </c>
      <c r="R18" s="22">
        <f t="shared" si="2"/>
        <v>0</v>
      </c>
    </row>
    <row r="19" spans="2:18" ht="24" customHeight="1">
      <c r="B19" s="7">
        <v>12</v>
      </c>
      <c r="C19" s="10" t="s">
        <v>32</v>
      </c>
      <c r="D19" s="11">
        <f>เสนา!C7</f>
        <v>31096.5</v>
      </c>
      <c r="E19" s="11">
        <f>เสนา!D7</f>
        <v>7723</v>
      </c>
      <c r="F19" s="11">
        <f>เสนา!E7</f>
        <v>897</v>
      </c>
      <c r="G19" s="11">
        <f>เสนา!F7</f>
        <v>0</v>
      </c>
      <c r="H19" s="11">
        <f>เสนา!G7</f>
        <v>0</v>
      </c>
      <c r="I19" s="11">
        <f>เสนา!H7</f>
        <v>0</v>
      </c>
      <c r="J19" s="11">
        <f>เสนา!I7</f>
        <v>0</v>
      </c>
      <c r="K19" s="11">
        <f>เสนา!J7</f>
        <v>12650</v>
      </c>
      <c r="L19" s="11">
        <f>เสนา!K7</f>
        <v>0</v>
      </c>
      <c r="M19" s="11">
        <f>เสนา!L7</f>
        <v>0</v>
      </c>
      <c r="N19" s="11">
        <f>เสนา!M7</f>
        <v>0</v>
      </c>
      <c r="O19" s="11">
        <f>เสนา!N7</f>
        <v>9826.5</v>
      </c>
      <c r="P19" s="7"/>
      <c r="Q19" s="22">
        <f t="shared" si="1"/>
        <v>31096.5</v>
      </c>
      <c r="R19" s="22">
        <f t="shared" si="2"/>
        <v>0</v>
      </c>
    </row>
    <row r="20" spans="2:18" ht="24" customHeight="1">
      <c r="B20" s="7">
        <v>13</v>
      </c>
      <c r="C20" s="10" t="s">
        <v>33</v>
      </c>
      <c r="D20" s="11">
        <f>บางซ้าย!C7</f>
        <v>24822</v>
      </c>
      <c r="E20" s="11">
        <f>บางซ้าย!D7</f>
        <v>0</v>
      </c>
      <c r="F20" s="11">
        <f>บางซ้าย!E7</f>
        <v>393</v>
      </c>
      <c r="G20" s="11">
        <f>บางซ้าย!F7</f>
        <v>0</v>
      </c>
      <c r="H20" s="11">
        <f>บางซ้าย!G7</f>
        <v>0</v>
      </c>
      <c r="I20" s="11">
        <f>บางซ้าย!H7</f>
        <v>0</v>
      </c>
      <c r="J20" s="11">
        <f>บางซ้าย!I7</f>
        <v>0</v>
      </c>
      <c r="K20" s="11">
        <f>บางซ้าย!J7</f>
        <v>17076</v>
      </c>
      <c r="L20" s="11">
        <f>บางซ้าย!K7</f>
        <v>0</v>
      </c>
      <c r="M20" s="11">
        <f>บางซ้าย!L7</f>
        <v>0</v>
      </c>
      <c r="N20" s="11">
        <f>บางซ้าย!M7</f>
        <v>0</v>
      </c>
      <c r="O20" s="11">
        <f>บางซ้าย!N7</f>
        <v>7353</v>
      </c>
      <c r="P20" s="7"/>
      <c r="Q20" s="22">
        <f t="shared" si="1"/>
        <v>24822</v>
      </c>
      <c r="R20" s="22">
        <f t="shared" si="2"/>
        <v>0</v>
      </c>
    </row>
    <row r="21" spans="2:18" ht="24" customHeight="1">
      <c r="B21" s="7">
        <v>14</v>
      </c>
      <c r="C21" s="10" t="s">
        <v>34</v>
      </c>
      <c r="D21" s="11">
        <f>อุทัย!C7</f>
        <v>21991.5</v>
      </c>
      <c r="E21" s="11">
        <f>อุทัย!D7</f>
        <v>6806.5</v>
      </c>
      <c r="F21" s="11">
        <f>อุทัย!E7</f>
        <v>100</v>
      </c>
      <c r="G21" s="11">
        <f>อุทัย!F7</f>
        <v>0</v>
      </c>
      <c r="H21" s="11">
        <f>อุทัย!G7</f>
        <v>0</v>
      </c>
      <c r="I21" s="11">
        <f>อุทัย!H7</f>
        <v>0</v>
      </c>
      <c r="J21" s="11">
        <f>อุทัย!I7</f>
        <v>0</v>
      </c>
      <c r="K21" s="11">
        <f>อุทัย!J7</f>
        <v>2220</v>
      </c>
      <c r="L21" s="11">
        <f>อุทัย!K7</f>
        <v>395</v>
      </c>
      <c r="M21" s="11">
        <f>อุทัย!L7</f>
        <v>178</v>
      </c>
      <c r="N21" s="11">
        <f>อุทัย!M7</f>
        <v>0</v>
      </c>
      <c r="O21" s="11">
        <f>อุทัย!N7</f>
        <v>12292</v>
      </c>
      <c r="P21" s="7"/>
      <c r="Q21" s="22">
        <f t="shared" si="1"/>
        <v>21991.5</v>
      </c>
      <c r="R21" s="22">
        <f t="shared" si="2"/>
        <v>0</v>
      </c>
    </row>
    <row r="22" spans="2:18" ht="24" customHeight="1">
      <c r="B22" s="7">
        <v>15</v>
      </c>
      <c r="C22" s="10" t="s">
        <v>35</v>
      </c>
      <c r="D22" s="11">
        <f>มหาราช!C7</f>
        <v>13914</v>
      </c>
      <c r="E22" s="11">
        <f>มหาราช!D7</f>
        <v>4028</v>
      </c>
      <c r="F22" s="11">
        <f>มหาราช!E7</f>
        <v>10</v>
      </c>
      <c r="G22" s="11">
        <f>มหาราช!F7</f>
        <v>0</v>
      </c>
      <c r="H22" s="11">
        <f>มหาราช!G7</f>
        <v>0</v>
      </c>
      <c r="I22" s="11">
        <f>มหาราช!H7</f>
        <v>0</v>
      </c>
      <c r="J22" s="11">
        <f>มหาราช!I7</f>
        <v>0</v>
      </c>
      <c r="K22" s="11">
        <f>มหาราช!J7</f>
        <v>5050</v>
      </c>
      <c r="L22" s="11">
        <f>มหาราช!K7</f>
        <v>2486</v>
      </c>
      <c r="M22" s="11">
        <f>มหาราช!L7</f>
        <v>500</v>
      </c>
      <c r="N22" s="11">
        <f>มหาราช!M7</f>
        <v>0</v>
      </c>
      <c r="O22" s="11">
        <f>มหาราช!N7</f>
        <v>1840</v>
      </c>
      <c r="P22" s="7"/>
      <c r="Q22" s="22">
        <f t="shared" si="1"/>
        <v>13914</v>
      </c>
      <c r="R22" s="22">
        <f t="shared" si="2"/>
        <v>0</v>
      </c>
    </row>
    <row r="23" spans="2:18" ht="24" customHeight="1">
      <c r="B23" s="7">
        <v>16</v>
      </c>
      <c r="C23" s="10" t="s">
        <v>36</v>
      </c>
      <c r="D23" s="11">
        <f>บ้านแพรก!C7</f>
        <v>10170</v>
      </c>
      <c r="E23" s="11">
        <f>บ้านแพรก!D7</f>
        <v>2800</v>
      </c>
      <c r="F23" s="11">
        <f>บ้านแพรก!E7</f>
        <v>570</v>
      </c>
      <c r="G23" s="11">
        <f>บ้านแพรก!F7</f>
        <v>0</v>
      </c>
      <c r="H23" s="11">
        <f>บ้านแพรก!G7</f>
        <v>0</v>
      </c>
      <c r="I23" s="11">
        <f>บ้านแพรก!H7</f>
        <v>0</v>
      </c>
      <c r="J23" s="11">
        <f>บ้านแพรก!I7</f>
        <v>0</v>
      </c>
      <c r="K23" s="11">
        <f>บ้านแพรก!J7</f>
        <v>1400</v>
      </c>
      <c r="L23" s="11">
        <f>บ้านแพรก!K7</f>
        <v>100</v>
      </c>
      <c r="M23" s="11">
        <f>บ้านแพรก!L7</f>
        <v>0</v>
      </c>
      <c r="N23" s="11">
        <f>บ้านแพรก!M7</f>
        <v>0</v>
      </c>
      <c r="O23" s="11">
        <f>บ้านแพรก!N7</f>
        <v>5300</v>
      </c>
      <c r="P23" s="7"/>
      <c r="Q23" s="22">
        <f t="shared" si="1"/>
        <v>10170</v>
      </c>
      <c r="R23" s="22">
        <f t="shared" si="2"/>
        <v>0</v>
      </c>
    </row>
    <row r="24" spans="2:18" ht="24" customHeight="1"/>
    <row r="25" spans="2:18" ht="24" customHeight="1"/>
    <row r="26" spans="2:18" ht="24" customHeight="1"/>
    <row r="27" spans="2:18" ht="24" customHeight="1"/>
    <row r="28" spans="2:18" ht="24" customHeight="1"/>
    <row r="29" spans="2:18" ht="24" customHeight="1"/>
    <row r="30" spans="2:18" ht="24" customHeight="1"/>
    <row r="31" spans="2:18" ht="24" customHeight="1"/>
    <row r="32" spans="2:18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</sheetData>
  <mergeCells count="16">
    <mergeCell ref="A1:P1"/>
    <mergeCell ref="A2:P2"/>
    <mergeCell ref="A3:P3"/>
    <mergeCell ref="A4:A6"/>
    <mergeCell ref="B4:B6"/>
    <mergeCell ref="E4:O4"/>
    <mergeCell ref="P4:P6"/>
    <mergeCell ref="O5:O6"/>
    <mergeCell ref="D4:D5"/>
    <mergeCell ref="C4:C6"/>
    <mergeCell ref="E5:F5"/>
    <mergeCell ref="B7:C7"/>
    <mergeCell ref="G5:K5"/>
    <mergeCell ref="L5:L6"/>
    <mergeCell ref="M5:M6"/>
    <mergeCell ref="N5:N6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00"/>
  <sheetViews>
    <sheetView topLeftCell="B1" zoomScale="70" zoomScaleNormal="70" workbookViewId="0">
      <selection activeCell="F19" sqref="F19"/>
    </sheetView>
  </sheetViews>
  <sheetFormatPr defaultColWidth="14.42578125" defaultRowHeight="15" customHeight="1"/>
  <cols>
    <col min="1" max="1" width="5.28515625" style="2" hidden="1" customWidth="1"/>
    <col min="2" max="2" width="15.140625" style="2" customWidth="1"/>
    <col min="3" max="3" width="16.28515625" style="2" customWidth="1"/>
    <col min="4" max="4" width="7.140625" style="2" bestFit="1" customWidth="1"/>
    <col min="5" max="5" width="13" style="2" bestFit="1" customWidth="1"/>
    <col min="6" max="6" width="10.28515625" style="2" bestFit="1" customWidth="1"/>
    <col min="7" max="7" width="13.5703125" style="2" bestFit="1" customWidth="1"/>
    <col min="8" max="8" width="17.85546875" style="2" bestFit="1" customWidth="1"/>
    <col min="9" max="9" width="16.7109375" style="2" bestFit="1" customWidth="1"/>
    <col min="10" max="10" width="10.7109375" style="2" bestFit="1" customWidth="1"/>
    <col min="11" max="11" width="7.42578125" style="2" bestFit="1" customWidth="1"/>
    <col min="12" max="12" width="15.7109375" style="2" bestFit="1" customWidth="1"/>
    <col min="13" max="13" width="15" style="2" bestFit="1" customWidth="1"/>
    <col min="14" max="14" width="12.85546875" style="2" bestFit="1" customWidth="1"/>
    <col min="15" max="15" width="13" style="2" customWidth="1"/>
    <col min="16" max="16" width="8.7109375" style="2" customWidth="1"/>
    <col min="17" max="17" width="9.85546875" style="2" bestFit="1" customWidth="1"/>
    <col min="18" max="26" width="8.7109375" style="2" customWidth="1"/>
    <col min="27" max="16384" width="14.42578125" style="2"/>
  </cols>
  <sheetData>
    <row r="1" spans="1:17" ht="24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7" ht="24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7" ht="24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7" ht="84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7" ht="24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7" ht="24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7" ht="24">
      <c r="B7" s="14" t="s">
        <v>195</v>
      </c>
      <c r="C7" s="5">
        <f t="shared" ref="C7:N7" si="0">SUM(C8:C15)</f>
        <v>10278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10278</v>
      </c>
      <c r="O7" s="6"/>
    </row>
    <row r="8" spans="1:17" ht="42" customHeight="1">
      <c r="B8" s="8" t="s">
        <v>196</v>
      </c>
      <c r="C8" s="9">
        <v>300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>
        <v>300</v>
      </c>
      <c r="O8" s="77" t="s">
        <v>288</v>
      </c>
      <c r="P8" s="21">
        <f>SUM(D8:N8)</f>
        <v>300</v>
      </c>
      <c r="Q8" s="22">
        <f>C8-P8</f>
        <v>0</v>
      </c>
    </row>
    <row r="9" spans="1:17" ht="24">
      <c r="B9" s="8" t="s">
        <v>197</v>
      </c>
      <c r="C9" s="9">
        <v>2320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>
        <v>2320</v>
      </c>
      <c r="O9" s="78"/>
      <c r="P9" s="21">
        <f t="shared" ref="P9:P15" si="1">SUM(D9:N9)</f>
        <v>2320</v>
      </c>
      <c r="Q9" s="22">
        <f t="shared" ref="Q9:Q15" si="2">C9-P9</f>
        <v>0</v>
      </c>
    </row>
    <row r="10" spans="1:17" ht="24">
      <c r="B10" s="8" t="s">
        <v>198</v>
      </c>
      <c r="C10" s="9">
        <v>1890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v>1890</v>
      </c>
      <c r="O10" s="78"/>
      <c r="P10" s="21">
        <f t="shared" si="1"/>
        <v>1890</v>
      </c>
      <c r="Q10" s="22">
        <f t="shared" si="2"/>
        <v>0</v>
      </c>
    </row>
    <row r="11" spans="1:17" ht="24">
      <c r="B11" s="8" t="s">
        <v>199</v>
      </c>
      <c r="C11" s="9">
        <v>1208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>
        <v>1208</v>
      </c>
      <c r="O11" s="78"/>
      <c r="P11" s="21">
        <f t="shared" si="1"/>
        <v>1208</v>
      </c>
      <c r="Q11" s="22">
        <f t="shared" si="2"/>
        <v>0</v>
      </c>
    </row>
    <row r="12" spans="1:17" ht="24">
      <c r="B12" s="8" t="s">
        <v>200</v>
      </c>
      <c r="C12" s="9">
        <v>985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>
        <v>985</v>
      </c>
      <c r="O12" s="78"/>
      <c r="P12" s="21">
        <f t="shared" si="1"/>
        <v>985</v>
      </c>
      <c r="Q12" s="22">
        <f t="shared" si="2"/>
        <v>0</v>
      </c>
    </row>
    <row r="13" spans="1:17" ht="24">
      <c r="B13" s="8" t="s">
        <v>201</v>
      </c>
      <c r="C13" s="9">
        <v>800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v>800</v>
      </c>
      <c r="O13" s="78"/>
      <c r="P13" s="21">
        <f t="shared" si="1"/>
        <v>800</v>
      </c>
      <c r="Q13" s="22">
        <f t="shared" si="2"/>
        <v>0</v>
      </c>
    </row>
    <row r="14" spans="1:17" ht="24">
      <c r="B14" s="8" t="s">
        <v>202</v>
      </c>
      <c r="C14" s="9">
        <v>1600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v>1600</v>
      </c>
      <c r="O14" s="78"/>
      <c r="P14" s="21">
        <f t="shared" si="1"/>
        <v>1600</v>
      </c>
      <c r="Q14" s="22">
        <f t="shared" si="2"/>
        <v>0</v>
      </c>
    </row>
    <row r="15" spans="1:17" ht="24">
      <c r="B15" s="8" t="s">
        <v>203</v>
      </c>
      <c r="C15" s="9">
        <v>1175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v>1175</v>
      </c>
      <c r="O15" s="79"/>
      <c r="P15" s="21">
        <f t="shared" si="1"/>
        <v>1175</v>
      </c>
      <c r="Q15" s="22">
        <f t="shared" si="2"/>
        <v>0</v>
      </c>
    </row>
    <row r="16" spans="1:17" ht="24"/>
    <row r="17" ht="24"/>
    <row r="18" ht="24"/>
    <row r="19" ht="24"/>
    <row r="20" ht="24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O8:O15"/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" footer="0"/>
  <pageSetup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00"/>
  <sheetViews>
    <sheetView topLeftCell="B1" workbookViewId="0">
      <selection activeCell="N11" sqref="N11"/>
    </sheetView>
  </sheetViews>
  <sheetFormatPr defaultColWidth="15.28515625" defaultRowHeight="15" customHeight="1"/>
  <cols>
    <col min="1" max="1" width="0" style="2" hidden="1" customWidth="1"/>
    <col min="2" max="3" width="15.28515625" style="2"/>
    <col min="4" max="4" width="8.7109375" style="2" bestFit="1" customWidth="1"/>
    <col min="5" max="5" width="12" style="2" bestFit="1" customWidth="1"/>
    <col min="6" max="6" width="9.7109375" style="2" bestFit="1" customWidth="1"/>
    <col min="7" max="7" width="12.85546875" style="2" bestFit="1" customWidth="1"/>
    <col min="8" max="8" width="17.28515625" style="2" bestFit="1" customWidth="1"/>
    <col min="9" max="9" width="15.42578125" style="2" bestFit="1" customWidth="1"/>
    <col min="10" max="10" width="10.42578125" style="2" bestFit="1" customWidth="1"/>
    <col min="11" max="11" width="7" style="2" bestFit="1" customWidth="1"/>
    <col min="12" max="12" width="14.7109375" style="2" bestFit="1" customWidth="1"/>
    <col min="13" max="13" width="14.28515625" style="2" bestFit="1" customWidth="1"/>
    <col min="14" max="14" width="11" style="2" bestFit="1" customWidth="1"/>
    <col min="15" max="15" width="8.7109375" style="2" bestFit="1" customWidth="1"/>
    <col min="16" max="16384" width="15.28515625" style="2"/>
  </cols>
  <sheetData>
    <row r="1" spans="1:15" ht="24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84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5" ht="24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5" ht="24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5" ht="24">
      <c r="B7" s="14" t="s">
        <v>204</v>
      </c>
      <c r="C7" s="5">
        <f t="shared" ref="C7:N7" si="0">SUM(C8:C14)</f>
        <v>4640</v>
      </c>
      <c r="D7" s="5">
        <f t="shared" si="0"/>
        <v>240</v>
      </c>
      <c r="E7" s="5">
        <f t="shared" si="0"/>
        <v>0</v>
      </c>
      <c r="F7" s="5">
        <f t="shared" si="0"/>
        <v>0</v>
      </c>
      <c r="G7" s="5">
        <f t="shared" si="0"/>
        <v>468</v>
      </c>
      <c r="H7" s="5">
        <f t="shared" si="0"/>
        <v>0</v>
      </c>
      <c r="I7" s="5">
        <f t="shared" si="0"/>
        <v>0</v>
      </c>
      <c r="J7" s="5">
        <f t="shared" si="0"/>
        <v>2882</v>
      </c>
      <c r="K7" s="5">
        <f t="shared" si="0"/>
        <v>0</v>
      </c>
      <c r="L7" s="5">
        <f t="shared" si="0"/>
        <v>60</v>
      </c>
      <c r="M7" s="5">
        <f t="shared" si="0"/>
        <v>0</v>
      </c>
      <c r="N7" s="5">
        <f t="shared" si="0"/>
        <v>990</v>
      </c>
      <c r="O7" s="6"/>
    </row>
    <row r="8" spans="1:15" ht="24">
      <c r="B8" s="8" t="s">
        <v>205</v>
      </c>
      <c r="C8" s="9">
        <v>0</v>
      </c>
      <c r="D8" s="12" t="s">
        <v>206</v>
      </c>
      <c r="E8" s="12" t="s">
        <v>206</v>
      </c>
      <c r="F8" s="12" t="s">
        <v>206</v>
      </c>
      <c r="G8" s="12" t="s">
        <v>206</v>
      </c>
      <c r="H8" s="12" t="s">
        <v>206</v>
      </c>
      <c r="I8" s="12" t="s">
        <v>206</v>
      </c>
      <c r="J8" s="12" t="s">
        <v>206</v>
      </c>
      <c r="K8" s="12" t="s">
        <v>206</v>
      </c>
      <c r="L8" s="12" t="s">
        <v>206</v>
      </c>
      <c r="M8" s="12" t="s">
        <v>206</v>
      </c>
      <c r="N8" s="12" t="s">
        <v>206</v>
      </c>
      <c r="O8" s="7"/>
    </row>
    <row r="9" spans="1:15" ht="24">
      <c r="B9" s="8" t="s">
        <v>207</v>
      </c>
      <c r="C9" s="9">
        <v>1802</v>
      </c>
      <c r="D9" s="12" t="s">
        <v>206</v>
      </c>
      <c r="E9" s="12" t="s">
        <v>206</v>
      </c>
      <c r="F9" s="12" t="s">
        <v>206</v>
      </c>
      <c r="G9" s="12">
        <v>300</v>
      </c>
      <c r="H9" s="12" t="s">
        <v>206</v>
      </c>
      <c r="I9" s="12" t="s">
        <v>206</v>
      </c>
      <c r="J9" s="12">
        <v>1080</v>
      </c>
      <c r="K9" s="12" t="s">
        <v>206</v>
      </c>
      <c r="L9" s="12">
        <v>60</v>
      </c>
      <c r="M9" s="12" t="s">
        <v>206</v>
      </c>
      <c r="N9" s="12">
        <v>362</v>
      </c>
      <c r="O9" s="7"/>
    </row>
    <row r="10" spans="1:15" ht="24">
      <c r="B10" s="8" t="s">
        <v>208</v>
      </c>
      <c r="C10" s="9">
        <v>0</v>
      </c>
      <c r="D10" s="12" t="s">
        <v>206</v>
      </c>
      <c r="E10" s="12" t="s">
        <v>206</v>
      </c>
      <c r="F10" s="12" t="s">
        <v>206</v>
      </c>
      <c r="G10" s="12" t="s">
        <v>206</v>
      </c>
      <c r="H10" s="12" t="s">
        <v>206</v>
      </c>
      <c r="I10" s="12" t="s">
        <v>206</v>
      </c>
      <c r="J10" s="12" t="s">
        <v>206</v>
      </c>
      <c r="K10" s="12" t="s">
        <v>206</v>
      </c>
      <c r="L10" s="12" t="s">
        <v>206</v>
      </c>
      <c r="M10" s="12" t="s">
        <v>206</v>
      </c>
      <c r="N10" s="12" t="s">
        <v>206</v>
      </c>
      <c r="O10" s="7"/>
    </row>
    <row r="11" spans="1:15" ht="24">
      <c r="B11" s="8" t="s">
        <v>209</v>
      </c>
      <c r="C11" s="9">
        <v>386</v>
      </c>
      <c r="D11" s="12" t="s">
        <v>206</v>
      </c>
      <c r="E11" s="12" t="s">
        <v>206</v>
      </c>
      <c r="F11" s="12" t="s">
        <v>206</v>
      </c>
      <c r="G11" s="12">
        <v>20</v>
      </c>
      <c r="H11" s="12" t="s">
        <v>206</v>
      </c>
      <c r="I11" s="12" t="s">
        <v>206</v>
      </c>
      <c r="J11" s="12">
        <v>268</v>
      </c>
      <c r="K11" s="12" t="s">
        <v>206</v>
      </c>
      <c r="L11" s="12" t="s">
        <v>206</v>
      </c>
      <c r="M11" s="12" t="s">
        <v>206</v>
      </c>
      <c r="N11" s="12">
        <v>98</v>
      </c>
      <c r="O11" s="7"/>
    </row>
    <row r="12" spans="1:15" ht="24">
      <c r="B12" s="8" t="s">
        <v>210</v>
      </c>
      <c r="C12" s="9">
        <v>952</v>
      </c>
      <c r="D12" s="12" t="s">
        <v>206</v>
      </c>
      <c r="E12" s="12" t="s">
        <v>206</v>
      </c>
      <c r="F12" s="12" t="s">
        <v>206</v>
      </c>
      <c r="G12" s="12">
        <v>48</v>
      </c>
      <c r="H12" s="12" t="s">
        <v>206</v>
      </c>
      <c r="I12" s="12" t="s">
        <v>206</v>
      </c>
      <c r="J12" s="12">
        <v>714</v>
      </c>
      <c r="K12" s="12" t="s">
        <v>206</v>
      </c>
      <c r="L12" s="12" t="s">
        <v>206</v>
      </c>
      <c r="M12" s="12" t="s">
        <v>206</v>
      </c>
      <c r="N12" s="12">
        <v>190</v>
      </c>
      <c r="O12" s="7"/>
    </row>
    <row r="13" spans="1:15" ht="24">
      <c r="B13" s="8" t="s">
        <v>211</v>
      </c>
      <c r="C13" s="9">
        <v>800</v>
      </c>
      <c r="D13" s="12" t="s">
        <v>206</v>
      </c>
      <c r="E13" s="12" t="s">
        <v>206</v>
      </c>
      <c r="F13" s="12" t="s">
        <v>206</v>
      </c>
      <c r="G13" s="12">
        <v>100</v>
      </c>
      <c r="H13" s="12" t="s">
        <v>206</v>
      </c>
      <c r="I13" s="12" t="s">
        <v>206</v>
      </c>
      <c r="J13" s="12">
        <v>500</v>
      </c>
      <c r="K13" s="12" t="s">
        <v>206</v>
      </c>
      <c r="L13" s="12" t="s">
        <v>206</v>
      </c>
      <c r="M13" s="12" t="s">
        <v>206</v>
      </c>
      <c r="N13" s="12">
        <v>200</v>
      </c>
      <c r="O13" s="7"/>
    </row>
    <row r="14" spans="1:15" ht="24">
      <c r="B14" s="8" t="s">
        <v>212</v>
      </c>
      <c r="C14" s="9">
        <v>700</v>
      </c>
      <c r="D14" s="12">
        <v>240</v>
      </c>
      <c r="E14" s="12" t="s">
        <v>206</v>
      </c>
      <c r="F14" s="12" t="s">
        <v>206</v>
      </c>
      <c r="G14" s="12" t="s">
        <v>206</v>
      </c>
      <c r="H14" s="12" t="s">
        <v>206</v>
      </c>
      <c r="I14" s="12" t="s">
        <v>206</v>
      </c>
      <c r="J14" s="12">
        <v>320</v>
      </c>
      <c r="K14" s="12" t="s">
        <v>206</v>
      </c>
      <c r="L14" s="12" t="s">
        <v>206</v>
      </c>
      <c r="M14" s="12" t="s">
        <v>206</v>
      </c>
      <c r="N14" s="12">
        <v>140</v>
      </c>
      <c r="O14" s="7"/>
    </row>
    <row r="15" spans="1:15" ht="24"/>
    <row r="16" spans="1:15" ht="24"/>
    <row r="17" ht="24"/>
    <row r="18" ht="24"/>
    <row r="19" ht="24"/>
    <row r="20" ht="24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" footer="0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00"/>
  <sheetViews>
    <sheetView topLeftCell="B1" zoomScale="60" zoomScaleNormal="60" workbookViewId="0">
      <selection activeCell="M9" sqref="M9"/>
    </sheetView>
  </sheetViews>
  <sheetFormatPr defaultColWidth="14.42578125" defaultRowHeight="15" customHeight="1"/>
  <cols>
    <col min="1" max="1" width="5.28515625" style="2" hidden="1" customWidth="1"/>
    <col min="2" max="2" width="13" style="2" bestFit="1" customWidth="1"/>
    <col min="3" max="3" width="18.28515625" style="2" customWidth="1"/>
    <col min="4" max="4" width="11.140625" style="2" bestFit="1" customWidth="1"/>
    <col min="5" max="5" width="12.7109375" style="2" bestFit="1" customWidth="1"/>
    <col min="6" max="6" width="10.42578125" style="2" bestFit="1" customWidth="1"/>
    <col min="7" max="7" width="14" style="2" bestFit="1" customWidth="1"/>
    <col min="8" max="8" width="18.42578125" style="2" bestFit="1" customWidth="1"/>
    <col min="9" max="9" width="16.5703125" style="2" bestFit="1" customWidth="1"/>
    <col min="10" max="10" width="11.140625" style="2" bestFit="1" customWidth="1"/>
    <col min="11" max="11" width="8" style="2" bestFit="1" customWidth="1"/>
    <col min="12" max="12" width="16.28515625" style="2" bestFit="1" customWidth="1"/>
    <col min="13" max="13" width="11.5703125" style="2" customWidth="1"/>
    <col min="14" max="14" width="12.28515625" style="2" bestFit="1" customWidth="1"/>
    <col min="15" max="15" width="33.28515625" style="2" customWidth="1"/>
    <col min="16" max="16" width="8.7109375" style="2" customWidth="1"/>
    <col min="17" max="17" width="9.42578125" style="2" bestFit="1" customWidth="1"/>
    <col min="18" max="26" width="8.7109375" style="2" customWidth="1"/>
    <col min="27" max="16384" width="14.42578125" style="2"/>
  </cols>
  <sheetData>
    <row r="1" spans="1:18" ht="24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8" ht="24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ht="24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8" ht="52.5" customHeight="1">
      <c r="A4" s="63" t="s">
        <v>3</v>
      </c>
      <c r="B4" s="63" t="s">
        <v>37</v>
      </c>
      <c r="C4" s="66" t="s">
        <v>5</v>
      </c>
      <c r="D4" s="81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8" ht="30" customHeight="1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82" t="s">
        <v>10</v>
      </c>
      <c r="L5" s="82" t="s">
        <v>11</v>
      </c>
      <c r="M5" s="83" t="s">
        <v>12</v>
      </c>
      <c r="N5" s="80" t="s">
        <v>13</v>
      </c>
      <c r="O5" s="64"/>
    </row>
    <row r="6" spans="1:18" ht="27" customHeight="1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84"/>
      <c r="N6" s="58"/>
      <c r="O6" s="58"/>
      <c r="P6" s="21"/>
      <c r="Q6" s="21"/>
      <c r="R6" s="21"/>
    </row>
    <row r="7" spans="1:18" ht="24">
      <c r="B7" s="14" t="s">
        <v>177</v>
      </c>
      <c r="C7" s="5">
        <f t="shared" ref="C7:N7" si="0">SUM(C8:C17)</f>
        <v>12026</v>
      </c>
      <c r="D7" s="5">
        <f t="shared" si="0"/>
        <v>1669</v>
      </c>
      <c r="E7" s="5">
        <f t="shared" si="0"/>
        <v>2428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3739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4190</v>
      </c>
      <c r="O7" s="6"/>
      <c r="P7" s="21"/>
      <c r="Q7" s="21"/>
      <c r="R7" s="21"/>
    </row>
    <row r="8" spans="1:18" ht="96">
      <c r="B8" s="8" t="s">
        <v>178</v>
      </c>
      <c r="C8" s="17">
        <v>1943</v>
      </c>
      <c r="D8" s="18">
        <v>300</v>
      </c>
      <c r="E8" s="18">
        <v>443</v>
      </c>
      <c r="F8" s="18"/>
      <c r="G8" s="18"/>
      <c r="H8" s="18"/>
      <c r="I8" s="18"/>
      <c r="J8" s="18">
        <v>500</v>
      </c>
      <c r="K8" s="18"/>
      <c r="L8" s="18"/>
      <c r="M8" s="18"/>
      <c r="N8" s="18">
        <v>700</v>
      </c>
      <c r="O8" s="19" t="s">
        <v>179</v>
      </c>
      <c r="P8" s="21">
        <f>SUM(D8:N8)</f>
        <v>1943</v>
      </c>
      <c r="Q8" s="22">
        <f>C8-P8</f>
        <v>0</v>
      </c>
      <c r="R8" s="21"/>
    </row>
    <row r="9" spans="1:18" ht="167.25" customHeight="1">
      <c r="B9" s="8" t="s">
        <v>180</v>
      </c>
      <c r="C9" s="17">
        <v>1215</v>
      </c>
      <c r="D9" s="18"/>
      <c r="E9" s="18">
        <v>200</v>
      </c>
      <c r="F9" s="18"/>
      <c r="G9" s="18"/>
      <c r="H9" s="18"/>
      <c r="I9" s="18"/>
      <c r="J9" s="18">
        <v>350</v>
      </c>
      <c r="K9" s="18"/>
      <c r="L9" s="18"/>
      <c r="M9" s="18"/>
      <c r="N9" s="18">
        <v>665</v>
      </c>
      <c r="O9" s="19" t="s">
        <v>181</v>
      </c>
      <c r="P9" s="21">
        <f t="shared" ref="P9:P17" si="1">SUM(D9:N9)</f>
        <v>1215</v>
      </c>
      <c r="Q9" s="22">
        <f t="shared" ref="Q9:Q17" si="2">C9-P9</f>
        <v>0</v>
      </c>
      <c r="R9" s="21"/>
    </row>
    <row r="10" spans="1:18" ht="24">
      <c r="B10" s="8" t="s">
        <v>182</v>
      </c>
      <c r="C10" s="17">
        <v>2075</v>
      </c>
      <c r="D10" s="18">
        <v>500</v>
      </c>
      <c r="E10" s="18">
        <v>150</v>
      </c>
      <c r="F10" s="18"/>
      <c r="G10" s="18"/>
      <c r="H10" s="18"/>
      <c r="I10" s="18"/>
      <c r="J10" s="20">
        <v>1045</v>
      </c>
      <c r="K10" s="18"/>
      <c r="L10" s="18"/>
      <c r="M10" s="18"/>
      <c r="N10" s="18">
        <v>380</v>
      </c>
      <c r="O10" s="7" t="s">
        <v>183</v>
      </c>
      <c r="P10" s="21">
        <f t="shared" si="1"/>
        <v>2075</v>
      </c>
      <c r="Q10" s="22">
        <f t="shared" si="2"/>
        <v>0</v>
      </c>
      <c r="R10" s="21"/>
    </row>
    <row r="11" spans="1:18" ht="72">
      <c r="B11" s="8" t="s">
        <v>184</v>
      </c>
      <c r="C11" s="17">
        <v>419</v>
      </c>
      <c r="D11" s="18"/>
      <c r="E11" s="18">
        <v>250</v>
      </c>
      <c r="F11" s="18"/>
      <c r="G11" s="18"/>
      <c r="H11" s="18"/>
      <c r="I11" s="18"/>
      <c r="J11" s="18">
        <v>109</v>
      </c>
      <c r="K11" s="18"/>
      <c r="L11" s="18"/>
      <c r="M11" s="18"/>
      <c r="N11" s="18">
        <v>60</v>
      </c>
      <c r="O11" s="19" t="s">
        <v>185</v>
      </c>
      <c r="P11" s="21">
        <f t="shared" si="1"/>
        <v>419</v>
      </c>
      <c r="Q11" s="22">
        <f t="shared" si="2"/>
        <v>0</v>
      </c>
      <c r="R11" s="21"/>
    </row>
    <row r="12" spans="1:18" ht="24">
      <c r="B12" s="8" t="s">
        <v>186</v>
      </c>
      <c r="C12" s="17">
        <v>715</v>
      </c>
      <c r="D12" s="18"/>
      <c r="E12" s="18">
        <v>215</v>
      </c>
      <c r="F12" s="18"/>
      <c r="G12" s="18"/>
      <c r="H12" s="18"/>
      <c r="I12" s="18"/>
      <c r="J12" s="18">
        <v>100</v>
      </c>
      <c r="K12" s="18"/>
      <c r="L12" s="18"/>
      <c r="M12" s="18"/>
      <c r="N12" s="18">
        <v>400</v>
      </c>
      <c r="O12" s="7"/>
      <c r="P12" s="21">
        <f t="shared" si="1"/>
        <v>715</v>
      </c>
      <c r="Q12" s="22">
        <f t="shared" si="2"/>
        <v>0</v>
      </c>
      <c r="R12" s="21"/>
    </row>
    <row r="13" spans="1:18" ht="24">
      <c r="B13" s="8" t="s">
        <v>187</v>
      </c>
      <c r="C13" s="17">
        <v>210</v>
      </c>
      <c r="D13" s="18"/>
      <c r="E13" s="18">
        <v>70</v>
      </c>
      <c r="F13" s="18"/>
      <c r="G13" s="18"/>
      <c r="H13" s="18"/>
      <c r="I13" s="18"/>
      <c r="J13" s="18">
        <v>50</v>
      </c>
      <c r="K13" s="18"/>
      <c r="L13" s="18"/>
      <c r="M13" s="18"/>
      <c r="N13" s="18">
        <v>90</v>
      </c>
      <c r="O13" s="7"/>
      <c r="P13" s="21">
        <f t="shared" si="1"/>
        <v>210</v>
      </c>
      <c r="Q13" s="22">
        <f t="shared" si="2"/>
        <v>0</v>
      </c>
      <c r="R13" s="21"/>
    </row>
    <row r="14" spans="1:18" ht="72">
      <c r="B14" s="8" t="s">
        <v>188</v>
      </c>
      <c r="C14" s="17">
        <v>1845</v>
      </c>
      <c r="D14" s="18"/>
      <c r="E14" s="18">
        <v>650</v>
      </c>
      <c r="F14" s="18"/>
      <c r="G14" s="18"/>
      <c r="H14" s="18"/>
      <c r="I14" s="18"/>
      <c r="J14" s="18">
        <v>400</v>
      </c>
      <c r="K14" s="18"/>
      <c r="L14" s="18"/>
      <c r="M14" s="18"/>
      <c r="N14" s="18">
        <v>795</v>
      </c>
      <c r="O14" s="19" t="s">
        <v>189</v>
      </c>
      <c r="P14" s="21">
        <f t="shared" si="1"/>
        <v>1845</v>
      </c>
      <c r="Q14" s="22">
        <f t="shared" si="2"/>
        <v>0</v>
      </c>
      <c r="R14" s="21"/>
    </row>
    <row r="15" spans="1:18" ht="24">
      <c r="B15" s="8" t="s">
        <v>190</v>
      </c>
      <c r="C15" s="17">
        <v>1569</v>
      </c>
      <c r="D15" s="18">
        <v>569</v>
      </c>
      <c r="E15" s="18"/>
      <c r="F15" s="18"/>
      <c r="G15" s="18"/>
      <c r="H15" s="18"/>
      <c r="I15" s="18"/>
      <c r="J15" s="18">
        <v>600</v>
      </c>
      <c r="K15" s="18"/>
      <c r="L15" s="18"/>
      <c r="M15" s="18"/>
      <c r="N15" s="18">
        <v>400</v>
      </c>
      <c r="O15" s="7" t="s">
        <v>191</v>
      </c>
      <c r="P15" s="21">
        <f t="shared" si="1"/>
        <v>1569</v>
      </c>
      <c r="Q15" s="22">
        <f t="shared" si="2"/>
        <v>0</v>
      </c>
      <c r="R15" s="21"/>
    </row>
    <row r="16" spans="1:18" ht="24">
      <c r="B16" s="8" t="s">
        <v>192</v>
      </c>
      <c r="C16" s="17">
        <v>1000</v>
      </c>
      <c r="D16" s="18"/>
      <c r="E16" s="18">
        <v>300</v>
      </c>
      <c r="F16" s="18"/>
      <c r="G16" s="18"/>
      <c r="H16" s="18"/>
      <c r="I16" s="18"/>
      <c r="J16" s="18">
        <v>200</v>
      </c>
      <c r="K16" s="18"/>
      <c r="L16" s="18"/>
      <c r="M16" s="18"/>
      <c r="N16" s="18">
        <v>500</v>
      </c>
      <c r="O16" s="7"/>
      <c r="P16" s="21">
        <f t="shared" si="1"/>
        <v>1000</v>
      </c>
      <c r="Q16" s="22">
        <f t="shared" si="2"/>
        <v>0</v>
      </c>
      <c r="R16" s="21"/>
    </row>
    <row r="17" spans="2:18" ht="24">
      <c r="B17" s="8" t="s">
        <v>193</v>
      </c>
      <c r="C17" s="17">
        <v>1035</v>
      </c>
      <c r="D17" s="18">
        <v>300</v>
      </c>
      <c r="E17" s="18">
        <v>150</v>
      </c>
      <c r="F17" s="18"/>
      <c r="G17" s="18"/>
      <c r="H17" s="18"/>
      <c r="I17" s="18"/>
      <c r="J17" s="18">
        <v>385</v>
      </c>
      <c r="K17" s="18"/>
      <c r="L17" s="18"/>
      <c r="M17" s="18"/>
      <c r="N17" s="18">
        <v>200</v>
      </c>
      <c r="O17" s="7" t="s">
        <v>194</v>
      </c>
      <c r="P17" s="21">
        <f t="shared" si="1"/>
        <v>1035</v>
      </c>
      <c r="Q17" s="22">
        <f t="shared" si="2"/>
        <v>0</v>
      </c>
      <c r="R17" s="21"/>
    </row>
    <row r="18" spans="2:18" ht="24"/>
    <row r="19" spans="2:18" ht="24"/>
    <row r="20" spans="2:18" ht="24"/>
    <row r="21" spans="2:18" ht="15.75" customHeight="1"/>
    <row r="22" spans="2:18" ht="15.75" customHeight="1"/>
    <row r="23" spans="2:18" ht="15.75" customHeight="1"/>
    <row r="24" spans="2:18" ht="15.75" customHeight="1"/>
    <row r="25" spans="2:18" ht="15.75" customHeight="1"/>
    <row r="26" spans="2:18" ht="15.75" customHeight="1"/>
    <row r="27" spans="2:18" ht="15.75" customHeight="1"/>
    <row r="28" spans="2:18" ht="15.75" customHeight="1"/>
    <row r="29" spans="2:18" ht="15.75" customHeight="1"/>
    <row r="30" spans="2:18" ht="15.75" customHeight="1"/>
    <row r="31" spans="2:18" ht="15.75" customHeight="1"/>
    <row r="32" spans="2:1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" footer="0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00"/>
  <sheetViews>
    <sheetView topLeftCell="B1" zoomScale="60" zoomScaleNormal="60" workbookViewId="0">
      <selection activeCell="R13" sqref="R13"/>
    </sheetView>
  </sheetViews>
  <sheetFormatPr defaultColWidth="14.42578125" defaultRowHeight="15" customHeight="1"/>
  <cols>
    <col min="1" max="1" width="5.28515625" style="2" hidden="1" customWidth="1"/>
    <col min="2" max="2" width="18.5703125" style="2" customWidth="1"/>
    <col min="3" max="3" width="16.42578125" style="2" customWidth="1"/>
    <col min="4" max="4" width="11.140625" style="2" bestFit="1" customWidth="1"/>
    <col min="5" max="5" width="12.7109375" style="2" bestFit="1" customWidth="1"/>
    <col min="6" max="6" width="10.42578125" style="2" bestFit="1" customWidth="1"/>
    <col min="7" max="7" width="14" style="2" bestFit="1" customWidth="1"/>
    <col min="8" max="8" width="18.42578125" style="2" bestFit="1" customWidth="1"/>
    <col min="9" max="9" width="16.5703125" style="2" bestFit="1" customWidth="1"/>
    <col min="10" max="10" width="12.28515625" style="2" bestFit="1" customWidth="1"/>
    <col min="11" max="11" width="10" style="2" customWidth="1"/>
    <col min="12" max="12" width="16.28515625" style="2" bestFit="1" customWidth="1"/>
    <col min="13" max="13" width="15.42578125" style="2" bestFit="1" customWidth="1"/>
    <col min="14" max="14" width="12.28515625" style="2" bestFit="1" customWidth="1"/>
    <col min="15" max="15" width="22.42578125" style="2" bestFit="1" customWidth="1"/>
    <col min="16" max="26" width="8.7109375" style="2" customWidth="1"/>
    <col min="27" max="16384" width="14.42578125" style="2"/>
  </cols>
  <sheetData>
    <row r="1" spans="1:26" ht="24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26" ht="24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6" ht="24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26" ht="84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26" ht="24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26" ht="24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26" ht="24">
      <c r="B7" s="14" t="s">
        <v>223</v>
      </c>
      <c r="C7" s="5">
        <f t="shared" ref="C7:N7" si="0">SUM(C8:C23)</f>
        <v>31096.5</v>
      </c>
      <c r="D7" s="5">
        <f t="shared" si="0"/>
        <v>7723</v>
      </c>
      <c r="E7" s="5">
        <f t="shared" si="0"/>
        <v>897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12650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9826.5</v>
      </c>
      <c r="O7" s="6"/>
    </row>
    <row r="8" spans="1:26" ht="24">
      <c r="B8" s="8" t="s">
        <v>224</v>
      </c>
      <c r="C8" s="9">
        <v>4253</v>
      </c>
      <c r="D8" s="7"/>
      <c r="E8" s="7">
        <v>200</v>
      </c>
      <c r="F8" s="7"/>
      <c r="G8" s="7"/>
      <c r="H8" s="7"/>
      <c r="I8" s="7"/>
      <c r="J8" s="7">
        <v>2000</v>
      </c>
      <c r="K8" s="7"/>
      <c r="L8" s="7"/>
      <c r="M8" s="7"/>
      <c r="N8" s="7">
        <v>2053</v>
      </c>
      <c r="O8" s="48" t="s">
        <v>225</v>
      </c>
      <c r="P8" s="21">
        <f>SUM(D8:N8)</f>
        <v>4253</v>
      </c>
      <c r="Q8" s="22">
        <f>C8-P8</f>
        <v>0</v>
      </c>
    </row>
    <row r="9" spans="1:26" ht="24">
      <c r="B9" s="8" t="s">
        <v>226</v>
      </c>
      <c r="C9" s="9">
        <v>279</v>
      </c>
      <c r="D9" s="7">
        <v>279</v>
      </c>
      <c r="E9" s="7"/>
      <c r="F9" s="7"/>
      <c r="G9" s="7"/>
      <c r="H9" s="7"/>
      <c r="I9" s="7"/>
      <c r="J9" s="7"/>
      <c r="K9" s="7"/>
      <c r="L9" s="7"/>
      <c r="M9" s="7"/>
      <c r="N9" s="7"/>
      <c r="O9" s="48" t="s">
        <v>227</v>
      </c>
      <c r="P9" s="21">
        <f t="shared" ref="P9:P23" si="1">SUM(D9:N9)</f>
        <v>279</v>
      </c>
      <c r="Q9" s="22">
        <f t="shared" ref="Q9:Q23" si="2">C9-P9</f>
        <v>0</v>
      </c>
    </row>
    <row r="10" spans="1:26" ht="24">
      <c r="B10" s="8" t="s">
        <v>228</v>
      </c>
      <c r="C10" s="9">
        <v>1178</v>
      </c>
      <c r="D10" s="7">
        <v>828</v>
      </c>
      <c r="E10" s="7"/>
      <c r="F10" s="7"/>
      <c r="G10" s="7"/>
      <c r="H10" s="7"/>
      <c r="I10" s="7"/>
      <c r="J10" s="7">
        <v>350</v>
      </c>
      <c r="K10" s="7"/>
      <c r="L10" s="7"/>
      <c r="M10" s="7"/>
      <c r="N10" s="7"/>
      <c r="O10" s="48" t="s">
        <v>229</v>
      </c>
      <c r="P10" s="21">
        <f t="shared" si="1"/>
        <v>1178</v>
      </c>
      <c r="Q10" s="22">
        <f t="shared" si="2"/>
        <v>0</v>
      </c>
    </row>
    <row r="11" spans="1:26" ht="24">
      <c r="B11" s="8" t="s">
        <v>230</v>
      </c>
      <c r="C11" s="9">
        <v>3855</v>
      </c>
      <c r="D11" s="7">
        <v>2555</v>
      </c>
      <c r="E11" s="7"/>
      <c r="F11" s="7"/>
      <c r="G11" s="7"/>
      <c r="H11" s="7"/>
      <c r="I11" s="7"/>
      <c r="J11" s="7">
        <v>1000</v>
      </c>
      <c r="K11" s="7"/>
      <c r="L11" s="7"/>
      <c r="M11" s="7"/>
      <c r="N11" s="7">
        <v>300</v>
      </c>
      <c r="O11" s="48" t="s">
        <v>231</v>
      </c>
      <c r="P11" s="21">
        <f t="shared" si="1"/>
        <v>3855</v>
      </c>
      <c r="Q11" s="22">
        <f t="shared" si="2"/>
        <v>0</v>
      </c>
    </row>
    <row r="12" spans="1:26" ht="24">
      <c r="B12" s="8" t="s">
        <v>232</v>
      </c>
      <c r="C12" s="9">
        <v>3392</v>
      </c>
      <c r="D12" s="7">
        <v>100</v>
      </c>
      <c r="E12" s="7">
        <v>292</v>
      </c>
      <c r="F12" s="7"/>
      <c r="G12" s="7"/>
      <c r="H12" s="7"/>
      <c r="I12" s="7"/>
      <c r="J12" s="7">
        <v>1000</v>
      </c>
      <c r="K12" s="7"/>
      <c r="L12" s="7"/>
      <c r="M12" s="7"/>
      <c r="N12" s="7">
        <v>2000</v>
      </c>
      <c r="O12" s="48" t="s">
        <v>233</v>
      </c>
      <c r="P12" s="21">
        <f t="shared" si="1"/>
        <v>3392</v>
      </c>
      <c r="Q12" s="22">
        <f t="shared" si="2"/>
        <v>0</v>
      </c>
    </row>
    <row r="13" spans="1:26" ht="24">
      <c r="A13" s="23"/>
      <c r="B13" s="8" t="s">
        <v>234</v>
      </c>
      <c r="C13" s="24">
        <v>3077</v>
      </c>
      <c r="D13" s="25">
        <v>1000</v>
      </c>
      <c r="E13" s="25"/>
      <c r="F13" s="25"/>
      <c r="G13" s="25"/>
      <c r="H13" s="25"/>
      <c r="I13" s="25"/>
      <c r="J13" s="25">
        <v>1000</v>
      </c>
      <c r="K13" s="25"/>
      <c r="L13" s="25"/>
      <c r="M13" s="25"/>
      <c r="N13" s="25">
        <v>1077</v>
      </c>
      <c r="O13" s="49" t="s">
        <v>235</v>
      </c>
      <c r="P13" s="21">
        <f t="shared" si="1"/>
        <v>3077</v>
      </c>
      <c r="Q13" s="22">
        <f t="shared" si="2"/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24">
      <c r="B14" s="8" t="s">
        <v>236</v>
      </c>
      <c r="C14" s="9">
        <v>2521</v>
      </c>
      <c r="D14" s="7">
        <v>121</v>
      </c>
      <c r="E14" s="7"/>
      <c r="F14" s="7"/>
      <c r="G14" s="7"/>
      <c r="H14" s="7"/>
      <c r="I14" s="7"/>
      <c r="J14" s="7">
        <v>1400</v>
      </c>
      <c r="K14" s="7"/>
      <c r="L14" s="7"/>
      <c r="M14" s="7"/>
      <c r="N14" s="7">
        <v>1000</v>
      </c>
      <c r="O14" s="48" t="s">
        <v>237</v>
      </c>
      <c r="P14" s="21">
        <f t="shared" si="1"/>
        <v>2521</v>
      </c>
      <c r="Q14" s="22">
        <f t="shared" si="2"/>
        <v>0</v>
      </c>
    </row>
    <row r="15" spans="1:26" ht="24">
      <c r="B15" s="8" t="s">
        <v>238</v>
      </c>
      <c r="C15" s="9">
        <v>853</v>
      </c>
      <c r="D15" s="7">
        <v>153</v>
      </c>
      <c r="E15" s="7"/>
      <c r="F15" s="7"/>
      <c r="G15" s="7"/>
      <c r="H15" s="7"/>
      <c r="I15" s="7"/>
      <c r="J15" s="7">
        <v>200</v>
      </c>
      <c r="K15" s="7"/>
      <c r="L15" s="7"/>
      <c r="M15" s="7"/>
      <c r="N15" s="7">
        <v>500</v>
      </c>
      <c r="O15" s="48" t="s">
        <v>239</v>
      </c>
      <c r="P15" s="21">
        <f t="shared" si="1"/>
        <v>853</v>
      </c>
      <c r="Q15" s="22">
        <f t="shared" si="2"/>
        <v>0</v>
      </c>
    </row>
    <row r="16" spans="1:26" ht="24">
      <c r="B16" s="8" t="s">
        <v>240</v>
      </c>
      <c r="C16" s="9">
        <v>1522</v>
      </c>
      <c r="D16" s="7">
        <v>200</v>
      </c>
      <c r="E16" s="7"/>
      <c r="F16" s="7"/>
      <c r="G16" s="7"/>
      <c r="H16" s="7"/>
      <c r="I16" s="7"/>
      <c r="J16" s="7">
        <v>850</v>
      </c>
      <c r="K16" s="7"/>
      <c r="L16" s="7"/>
      <c r="M16" s="7"/>
      <c r="N16" s="7">
        <v>472</v>
      </c>
      <c r="O16" s="48" t="s">
        <v>241</v>
      </c>
      <c r="P16" s="21">
        <f t="shared" si="1"/>
        <v>1522</v>
      </c>
      <c r="Q16" s="22">
        <f t="shared" si="2"/>
        <v>0</v>
      </c>
    </row>
    <row r="17" spans="1:26" ht="24">
      <c r="B17" s="8" t="s">
        <v>242</v>
      </c>
      <c r="C17" s="9">
        <v>1472</v>
      </c>
      <c r="D17" s="7">
        <v>600</v>
      </c>
      <c r="E17" s="7"/>
      <c r="F17" s="7"/>
      <c r="G17" s="7"/>
      <c r="H17" s="7"/>
      <c r="I17" s="7"/>
      <c r="J17" s="7">
        <v>100</v>
      </c>
      <c r="K17" s="7"/>
      <c r="L17" s="7"/>
      <c r="M17" s="7"/>
      <c r="N17" s="7">
        <v>772</v>
      </c>
      <c r="O17" s="48" t="s">
        <v>243</v>
      </c>
      <c r="P17" s="21">
        <f t="shared" si="1"/>
        <v>1472</v>
      </c>
      <c r="Q17" s="22">
        <f t="shared" si="2"/>
        <v>0</v>
      </c>
    </row>
    <row r="18" spans="1:26" ht="24">
      <c r="A18" s="23"/>
      <c r="B18" s="26" t="s">
        <v>244</v>
      </c>
      <c r="C18" s="27">
        <v>2542</v>
      </c>
      <c r="D18" s="25"/>
      <c r="E18" s="25"/>
      <c r="F18" s="25"/>
      <c r="G18" s="25"/>
      <c r="H18" s="25"/>
      <c r="I18" s="25"/>
      <c r="J18" s="25">
        <v>2000</v>
      </c>
      <c r="K18" s="25"/>
      <c r="L18" s="25"/>
      <c r="M18" s="25"/>
      <c r="N18" s="25">
        <v>542</v>
      </c>
      <c r="O18" s="49" t="s">
        <v>245</v>
      </c>
      <c r="P18" s="21">
        <f t="shared" si="1"/>
        <v>2542</v>
      </c>
      <c r="Q18" s="22">
        <f t="shared" si="2"/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24">
      <c r="A19" s="23"/>
      <c r="B19" s="26" t="s">
        <v>246</v>
      </c>
      <c r="C19" s="27">
        <v>1808.5</v>
      </c>
      <c r="D19" s="25"/>
      <c r="E19" s="25"/>
      <c r="F19" s="25"/>
      <c r="G19" s="25"/>
      <c r="H19" s="25"/>
      <c r="I19" s="25"/>
      <c r="J19" s="25">
        <v>1500</v>
      </c>
      <c r="K19" s="25"/>
      <c r="L19" s="25"/>
      <c r="M19" s="25"/>
      <c r="N19" s="25">
        <v>308.5</v>
      </c>
      <c r="O19" s="49" t="s">
        <v>247</v>
      </c>
      <c r="P19" s="21">
        <f t="shared" si="1"/>
        <v>1808.5</v>
      </c>
      <c r="Q19" s="22">
        <f t="shared" si="2"/>
        <v>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24">
      <c r="B20" s="10" t="s">
        <v>248</v>
      </c>
      <c r="C20" s="11">
        <v>1005</v>
      </c>
      <c r="D20" s="7">
        <v>200</v>
      </c>
      <c r="E20" s="7">
        <v>405</v>
      </c>
      <c r="F20" s="7"/>
      <c r="G20" s="7"/>
      <c r="H20" s="7"/>
      <c r="I20" s="7"/>
      <c r="J20" s="7">
        <v>200</v>
      </c>
      <c r="K20" s="7"/>
      <c r="L20" s="7"/>
      <c r="M20" s="7"/>
      <c r="N20" s="7">
        <v>200</v>
      </c>
      <c r="O20" s="48" t="s">
        <v>249</v>
      </c>
      <c r="P20" s="21">
        <f t="shared" si="1"/>
        <v>1005</v>
      </c>
      <c r="Q20" s="22">
        <f t="shared" si="2"/>
        <v>0</v>
      </c>
    </row>
    <row r="21" spans="1:26" ht="24">
      <c r="B21" s="10" t="s">
        <v>250</v>
      </c>
      <c r="C21" s="11">
        <v>902</v>
      </c>
      <c r="D21" s="7"/>
      <c r="E21" s="7"/>
      <c r="F21" s="7"/>
      <c r="G21" s="7"/>
      <c r="H21" s="7"/>
      <c r="I21" s="7"/>
      <c r="J21" s="7">
        <v>500</v>
      </c>
      <c r="K21" s="7"/>
      <c r="L21" s="7"/>
      <c r="M21" s="7"/>
      <c r="N21" s="7">
        <v>402</v>
      </c>
      <c r="O21" s="48" t="s">
        <v>251</v>
      </c>
      <c r="P21" s="21">
        <f t="shared" si="1"/>
        <v>902</v>
      </c>
      <c r="Q21" s="22">
        <f t="shared" si="2"/>
        <v>0</v>
      </c>
    </row>
    <row r="22" spans="1:26" ht="24">
      <c r="B22" s="10" t="s">
        <v>252</v>
      </c>
      <c r="C22" s="11">
        <v>770</v>
      </c>
      <c r="D22" s="7">
        <v>770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48" t="s">
        <v>253</v>
      </c>
      <c r="P22" s="21">
        <f t="shared" si="1"/>
        <v>770</v>
      </c>
      <c r="Q22" s="22">
        <f t="shared" si="2"/>
        <v>0</v>
      </c>
    </row>
    <row r="23" spans="1:26" ht="24">
      <c r="B23" s="7" t="s">
        <v>254</v>
      </c>
      <c r="C23" s="15">
        <v>1667</v>
      </c>
      <c r="D23" s="7">
        <v>917</v>
      </c>
      <c r="E23" s="7"/>
      <c r="F23" s="7"/>
      <c r="G23" s="7"/>
      <c r="H23" s="7"/>
      <c r="I23" s="7"/>
      <c r="J23" s="7">
        <v>550</v>
      </c>
      <c r="K23" s="7"/>
      <c r="L23" s="7"/>
      <c r="M23" s="7"/>
      <c r="N23" s="7">
        <v>200</v>
      </c>
      <c r="O23" s="48" t="s">
        <v>255</v>
      </c>
      <c r="P23" s="21">
        <f t="shared" si="1"/>
        <v>1667</v>
      </c>
      <c r="Q23" s="22">
        <f t="shared" si="2"/>
        <v>0</v>
      </c>
    </row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K5:K6"/>
    <mergeCell ref="L5:L6"/>
    <mergeCell ref="M5:M6"/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C4:C5"/>
  </mergeCells>
  <pageMargins left="0.70866141732283472" right="0.70866141732283472" top="0.74803149606299213" bottom="0.74803149606299213" header="0" footer="0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00"/>
  <sheetViews>
    <sheetView topLeftCell="B4" zoomScale="60" zoomScaleNormal="60" workbookViewId="0">
      <selection activeCell="O16" sqref="O16"/>
    </sheetView>
  </sheetViews>
  <sheetFormatPr defaultColWidth="14.42578125" defaultRowHeight="15" customHeight="1"/>
  <cols>
    <col min="1" max="1" width="5.28515625" style="2" hidden="1" customWidth="1"/>
    <col min="2" max="2" width="12" style="2" bestFit="1" customWidth="1"/>
    <col min="3" max="3" width="14.85546875" style="2" customWidth="1"/>
    <col min="4" max="4" width="6.42578125" style="2" bestFit="1" customWidth="1"/>
    <col min="5" max="5" width="12" style="2" customWidth="1"/>
    <col min="6" max="6" width="9.7109375" style="2" customWidth="1"/>
    <col min="7" max="7" width="12.85546875" style="2" customWidth="1"/>
    <col min="8" max="8" width="17.28515625" style="2" customWidth="1"/>
    <col min="9" max="9" width="15.42578125" style="2" bestFit="1" customWidth="1"/>
    <col min="10" max="10" width="12.28515625" style="2" bestFit="1" customWidth="1"/>
    <col min="11" max="11" width="7" style="2" bestFit="1" customWidth="1"/>
    <col min="12" max="12" width="14.7109375" style="2" bestFit="1" customWidth="1"/>
    <col min="13" max="13" width="14.28515625" style="2" customWidth="1"/>
    <col min="14" max="14" width="11" style="2" bestFit="1" customWidth="1"/>
    <col min="15" max="15" width="26.140625" style="2" customWidth="1"/>
    <col min="16" max="26" width="8.7109375" style="2" customWidth="1"/>
    <col min="27" max="16384" width="14.42578125" style="2"/>
  </cols>
  <sheetData>
    <row r="1" spans="1:15" ht="24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42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5" ht="61.5" customHeight="1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5" ht="24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5" ht="24">
      <c r="B7" s="14" t="s">
        <v>213</v>
      </c>
      <c r="C7" s="5">
        <f>SUM(C8:C13)</f>
        <v>24822</v>
      </c>
      <c r="D7" s="5">
        <f t="shared" ref="D7:N7" si="0">SUM(D8:D23)</f>
        <v>0</v>
      </c>
      <c r="E7" s="5">
        <f t="shared" si="0"/>
        <v>393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17076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7353</v>
      </c>
      <c r="O7" s="6"/>
    </row>
    <row r="8" spans="1:15" ht="66">
      <c r="A8" s="36"/>
      <c r="B8" s="8" t="s">
        <v>214</v>
      </c>
      <c r="C8" s="37">
        <v>1672</v>
      </c>
      <c r="D8" s="38"/>
      <c r="E8" s="38">
        <v>48</v>
      </c>
      <c r="F8" s="38"/>
      <c r="G8" s="38"/>
      <c r="H8" s="38"/>
      <c r="I8" s="38"/>
      <c r="J8" s="38">
        <v>1200</v>
      </c>
      <c r="K8" s="38"/>
      <c r="L8" s="38"/>
      <c r="M8" s="38"/>
      <c r="N8" s="38">
        <v>424</v>
      </c>
      <c r="O8" s="47" t="s">
        <v>215</v>
      </c>
    </row>
    <row r="9" spans="1:15" ht="66">
      <c r="A9" s="36"/>
      <c r="B9" s="8" t="s">
        <v>216</v>
      </c>
      <c r="C9" s="37">
        <v>1803</v>
      </c>
      <c r="D9" s="38"/>
      <c r="E9" s="38" t="s">
        <v>206</v>
      </c>
      <c r="F9" s="38"/>
      <c r="G9" s="38"/>
      <c r="H9" s="38"/>
      <c r="I9" s="38"/>
      <c r="J9" s="38">
        <v>1211</v>
      </c>
      <c r="K9" s="38"/>
      <c r="L9" s="38"/>
      <c r="M9" s="38"/>
      <c r="N9" s="38">
        <v>592</v>
      </c>
      <c r="O9" s="47" t="s">
        <v>217</v>
      </c>
    </row>
    <row r="10" spans="1:15" ht="66">
      <c r="A10" s="36"/>
      <c r="B10" s="8" t="s">
        <v>218</v>
      </c>
      <c r="C10" s="37">
        <v>1844</v>
      </c>
      <c r="D10" s="38"/>
      <c r="E10" s="38">
        <v>192</v>
      </c>
      <c r="F10" s="38"/>
      <c r="G10" s="38"/>
      <c r="H10" s="38"/>
      <c r="I10" s="38"/>
      <c r="J10" s="38">
        <v>789</v>
      </c>
      <c r="K10" s="38"/>
      <c r="L10" s="38"/>
      <c r="M10" s="38"/>
      <c r="N10" s="38">
        <v>863</v>
      </c>
      <c r="O10" s="47" t="s">
        <v>219</v>
      </c>
    </row>
    <row r="11" spans="1:15" ht="66">
      <c r="A11" s="36"/>
      <c r="B11" s="8" t="s">
        <v>220</v>
      </c>
      <c r="C11" s="37">
        <v>4143</v>
      </c>
      <c r="D11" s="38"/>
      <c r="E11" s="38">
        <v>64</v>
      </c>
      <c r="F11" s="38"/>
      <c r="G11" s="38"/>
      <c r="H11" s="38"/>
      <c r="I11" s="38"/>
      <c r="J11" s="38">
        <v>3251</v>
      </c>
      <c r="K11" s="38"/>
      <c r="L11" s="38"/>
      <c r="M11" s="38"/>
      <c r="N11" s="38">
        <v>828</v>
      </c>
      <c r="O11" s="47" t="s">
        <v>219</v>
      </c>
    </row>
    <row r="12" spans="1:15" ht="66">
      <c r="A12" s="36"/>
      <c r="B12" s="8" t="s">
        <v>221</v>
      </c>
      <c r="C12" s="37">
        <v>12952</v>
      </c>
      <c r="D12" s="38"/>
      <c r="E12" s="38">
        <v>35</v>
      </c>
      <c r="F12" s="38"/>
      <c r="G12" s="38"/>
      <c r="H12" s="38"/>
      <c r="I12" s="38"/>
      <c r="J12" s="38">
        <v>9238</v>
      </c>
      <c r="K12" s="38"/>
      <c r="L12" s="38"/>
      <c r="M12" s="38"/>
      <c r="N12" s="38">
        <v>3679</v>
      </c>
      <c r="O12" s="47" t="s">
        <v>215</v>
      </c>
    </row>
    <row r="13" spans="1:15" ht="66">
      <c r="A13" s="36"/>
      <c r="B13" s="8" t="s">
        <v>222</v>
      </c>
      <c r="C13" s="37">
        <v>2408</v>
      </c>
      <c r="D13" s="38"/>
      <c r="E13" s="38">
        <v>54</v>
      </c>
      <c r="F13" s="38"/>
      <c r="G13" s="38"/>
      <c r="H13" s="38"/>
      <c r="I13" s="38"/>
      <c r="J13" s="38">
        <v>1387</v>
      </c>
      <c r="K13" s="38"/>
      <c r="L13" s="38"/>
      <c r="M13" s="38"/>
      <c r="N13" s="38">
        <v>967</v>
      </c>
      <c r="O13" s="47" t="s">
        <v>217</v>
      </c>
    </row>
    <row r="14" spans="1:15" ht="24">
      <c r="B14" s="43"/>
      <c r="C14" s="4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4">
      <c r="B15" s="45"/>
      <c r="C15" s="46"/>
    </row>
    <row r="16" spans="1:15" ht="24">
      <c r="B16" s="45"/>
      <c r="C16" s="46"/>
    </row>
    <row r="17" spans="2:3" ht="24">
      <c r="B17" s="45"/>
      <c r="C17" s="46"/>
    </row>
    <row r="18" spans="2:3" ht="24">
      <c r="B18" s="31"/>
      <c r="C18" s="32"/>
    </row>
    <row r="19" spans="2:3" ht="24">
      <c r="B19" s="31"/>
      <c r="C19" s="32"/>
    </row>
    <row r="20" spans="2:3" ht="24">
      <c r="B20" s="31"/>
      <c r="C20" s="32"/>
    </row>
    <row r="21" spans="2:3" ht="15.75" customHeight="1">
      <c r="B21" s="31"/>
      <c r="C21" s="32"/>
    </row>
    <row r="22" spans="2:3" ht="15.75" customHeight="1">
      <c r="B22" s="31"/>
      <c r="C22" s="32"/>
    </row>
    <row r="23" spans="2:3" ht="15.75" customHeight="1">
      <c r="C23" s="13"/>
    </row>
    <row r="24" spans="2:3" ht="15.75" customHeight="1"/>
    <row r="25" spans="2:3" ht="15.75" customHeight="1"/>
    <row r="26" spans="2:3" ht="15.75" customHeight="1"/>
    <row r="27" spans="2:3" ht="15.75" customHeight="1"/>
    <row r="28" spans="2:3" ht="15.75" customHeight="1"/>
    <row r="29" spans="2:3" ht="15.75" customHeight="1"/>
    <row r="30" spans="2:3" ht="15.75" customHeight="1"/>
    <row r="31" spans="2:3" ht="15.75" customHeight="1"/>
    <row r="32" spans="2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" footer="0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00"/>
  <sheetViews>
    <sheetView topLeftCell="B1" zoomScale="60" zoomScaleNormal="60" workbookViewId="0">
      <selection activeCell="V24" sqref="V24"/>
    </sheetView>
  </sheetViews>
  <sheetFormatPr defaultColWidth="14.42578125" defaultRowHeight="15" customHeight="1"/>
  <cols>
    <col min="1" max="1" width="5.28515625" style="2" hidden="1" customWidth="1"/>
    <col min="2" max="2" width="15.140625" style="2" bestFit="1" customWidth="1"/>
    <col min="3" max="3" width="19.85546875" style="2" customWidth="1"/>
    <col min="4" max="4" width="11.28515625" style="2" bestFit="1" customWidth="1"/>
    <col min="5" max="5" width="12.7109375" style="2" bestFit="1" customWidth="1"/>
    <col min="6" max="6" width="10.42578125" style="2" bestFit="1" customWidth="1"/>
    <col min="7" max="7" width="14" style="2" bestFit="1" customWidth="1"/>
    <col min="8" max="8" width="18.42578125" style="2" bestFit="1" customWidth="1"/>
    <col min="9" max="9" width="16.5703125" style="2" bestFit="1" customWidth="1"/>
    <col min="10" max="10" width="11.140625" style="2" bestFit="1" customWidth="1"/>
    <col min="11" max="11" width="9.42578125" style="2" bestFit="1" customWidth="1"/>
    <col min="12" max="12" width="16.28515625" style="2" bestFit="1" customWidth="1"/>
    <col min="13" max="13" width="15.42578125" style="2" bestFit="1" customWidth="1"/>
    <col min="14" max="14" width="12.28515625" style="2" bestFit="1" customWidth="1"/>
    <col min="15" max="15" width="12.42578125" style="2" customWidth="1"/>
    <col min="16" max="16" width="8.7109375" style="2" customWidth="1"/>
    <col min="17" max="17" width="10.5703125" style="2" bestFit="1" customWidth="1"/>
    <col min="18" max="26" width="8.7109375" style="2" customWidth="1"/>
    <col min="27" max="16384" width="14.42578125" style="2"/>
  </cols>
  <sheetData>
    <row r="1" spans="1:18" ht="24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8" ht="24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ht="24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8" ht="78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8" ht="24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8" ht="24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8" ht="24">
      <c r="B7" s="14" t="s">
        <v>269</v>
      </c>
      <c r="C7" s="5">
        <f t="shared" ref="C7:N7" si="0">SUM(C8:C18)</f>
        <v>21991.5</v>
      </c>
      <c r="D7" s="5">
        <f t="shared" si="0"/>
        <v>6806.5</v>
      </c>
      <c r="E7" s="5">
        <f t="shared" si="0"/>
        <v>100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2220</v>
      </c>
      <c r="K7" s="5">
        <f t="shared" si="0"/>
        <v>395</v>
      </c>
      <c r="L7" s="5">
        <f t="shared" si="0"/>
        <v>178</v>
      </c>
      <c r="M7" s="5">
        <f t="shared" si="0"/>
        <v>0</v>
      </c>
      <c r="N7" s="5">
        <f t="shared" si="0"/>
        <v>12292</v>
      </c>
      <c r="O7" s="6"/>
    </row>
    <row r="8" spans="1:18" ht="24">
      <c r="B8" s="8" t="s">
        <v>270</v>
      </c>
      <c r="C8" s="9">
        <v>1563</v>
      </c>
      <c r="D8" s="7">
        <v>369</v>
      </c>
      <c r="E8" s="7"/>
      <c r="F8" s="7"/>
      <c r="G8" s="7"/>
      <c r="H8" s="7"/>
      <c r="I8" s="7"/>
      <c r="J8" s="7">
        <v>600</v>
      </c>
      <c r="K8" s="7"/>
      <c r="L8" s="7">
        <v>100</v>
      </c>
      <c r="M8" s="7"/>
      <c r="N8" s="7">
        <v>494</v>
      </c>
      <c r="O8" s="7"/>
      <c r="P8" s="21">
        <f>SUM(D8:N8)</f>
        <v>1563</v>
      </c>
      <c r="Q8" s="22">
        <f>C8-P8</f>
        <v>0</v>
      </c>
      <c r="R8" s="21"/>
    </row>
    <row r="9" spans="1:18" ht="24">
      <c r="B9" s="8" t="s">
        <v>271</v>
      </c>
      <c r="C9" s="9">
        <v>2351.5</v>
      </c>
      <c r="D9" s="7">
        <v>167.5</v>
      </c>
      <c r="E9" s="7">
        <v>50</v>
      </c>
      <c r="F9" s="7"/>
      <c r="G9" s="7"/>
      <c r="H9" s="7"/>
      <c r="I9" s="7"/>
      <c r="J9" s="7">
        <v>90</v>
      </c>
      <c r="K9" s="7"/>
      <c r="L9" s="7"/>
      <c r="M9" s="7"/>
      <c r="N9" s="7">
        <v>2044</v>
      </c>
      <c r="O9" s="7"/>
      <c r="P9" s="21">
        <f t="shared" ref="P9:P18" si="1">SUM(D9:N9)</f>
        <v>2351.5</v>
      </c>
      <c r="Q9" s="22">
        <f t="shared" ref="Q9:Q18" si="2">C9-P9</f>
        <v>0</v>
      </c>
      <c r="R9" s="21"/>
    </row>
    <row r="10" spans="1:18" ht="24">
      <c r="B10" s="8" t="s">
        <v>272</v>
      </c>
      <c r="C10" s="9">
        <v>208</v>
      </c>
      <c r="D10" s="7">
        <v>38</v>
      </c>
      <c r="E10" s="7"/>
      <c r="F10" s="7"/>
      <c r="G10" s="7"/>
      <c r="H10" s="7"/>
      <c r="I10" s="7"/>
      <c r="J10" s="7">
        <v>70</v>
      </c>
      <c r="K10" s="7"/>
      <c r="L10" s="7"/>
      <c r="M10" s="7"/>
      <c r="N10" s="7">
        <v>100</v>
      </c>
      <c r="O10" s="7"/>
      <c r="P10" s="21">
        <f t="shared" si="1"/>
        <v>208</v>
      </c>
      <c r="Q10" s="22">
        <f t="shared" si="2"/>
        <v>0</v>
      </c>
      <c r="R10" s="21"/>
    </row>
    <row r="11" spans="1:18" ht="24">
      <c r="B11" s="8" t="s">
        <v>273</v>
      </c>
      <c r="C11" s="9"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274</v>
      </c>
      <c r="P11" s="21">
        <f t="shared" si="1"/>
        <v>0</v>
      </c>
      <c r="Q11" s="22">
        <f t="shared" si="2"/>
        <v>0</v>
      </c>
      <c r="R11" s="21"/>
    </row>
    <row r="12" spans="1:18" ht="24">
      <c r="B12" s="8" t="s">
        <v>275</v>
      </c>
      <c r="C12" s="9">
        <v>50</v>
      </c>
      <c r="D12" s="7">
        <v>50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1">
        <f t="shared" si="1"/>
        <v>50</v>
      </c>
      <c r="Q12" s="22">
        <f t="shared" si="2"/>
        <v>0</v>
      </c>
      <c r="R12" s="21"/>
    </row>
    <row r="13" spans="1:18" ht="24">
      <c r="B13" s="8" t="s">
        <v>276</v>
      </c>
      <c r="C13" s="9">
        <v>5190</v>
      </c>
      <c r="D13" s="7">
        <v>1589</v>
      </c>
      <c r="E13" s="7"/>
      <c r="F13" s="7"/>
      <c r="G13" s="7"/>
      <c r="H13" s="7"/>
      <c r="I13" s="7"/>
      <c r="J13" s="7">
        <v>500</v>
      </c>
      <c r="K13" s="7">
        <v>95</v>
      </c>
      <c r="L13" s="7">
        <v>78</v>
      </c>
      <c r="M13" s="7"/>
      <c r="N13" s="7">
        <v>2928</v>
      </c>
      <c r="O13" s="7"/>
      <c r="P13" s="21">
        <f t="shared" si="1"/>
        <v>5190</v>
      </c>
      <c r="Q13" s="22">
        <f t="shared" si="2"/>
        <v>0</v>
      </c>
      <c r="R13" s="21"/>
    </row>
    <row r="14" spans="1:18" ht="24">
      <c r="B14" s="8" t="s">
        <v>277</v>
      </c>
      <c r="C14" s="9">
        <v>6426</v>
      </c>
      <c r="D14" s="7">
        <v>3047</v>
      </c>
      <c r="E14" s="7"/>
      <c r="F14" s="7"/>
      <c r="G14" s="7"/>
      <c r="H14" s="7"/>
      <c r="I14" s="7"/>
      <c r="J14" s="7">
        <v>660</v>
      </c>
      <c r="K14" s="7">
        <v>200</v>
      </c>
      <c r="L14" s="7"/>
      <c r="M14" s="7"/>
      <c r="N14" s="7">
        <v>2519</v>
      </c>
      <c r="O14" s="7"/>
      <c r="P14" s="21">
        <f t="shared" si="1"/>
        <v>6426</v>
      </c>
      <c r="Q14" s="22">
        <f t="shared" si="2"/>
        <v>0</v>
      </c>
      <c r="R14" s="21"/>
    </row>
    <row r="15" spans="1:18" ht="24">
      <c r="B15" s="8" t="s">
        <v>278</v>
      </c>
      <c r="C15" s="9">
        <v>755</v>
      </c>
      <c r="D15" s="7">
        <v>100</v>
      </c>
      <c r="E15" s="7"/>
      <c r="F15" s="7"/>
      <c r="G15" s="7"/>
      <c r="H15" s="7"/>
      <c r="I15" s="7"/>
      <c r="J15" s="7">
        <v>200</v>
      </c>
      <c r="K15" s="7"/>
      <c r="L15" s="7"/>
      <c r="M15" s="7"/>
      <c r="N15" s="7">
        <v>455</v>
      </c>
      <c r="O15" s="7"/>
      <c r="P15" s="21">
        <f t="shared" si="1"/>
        <v>755</v>
      </c>
      <c r="Q15" s="22">
        <f t="shared" si="2"/>
        <v>0</v>
      </c>
      <c r="R15" s="21"/>
    </row>
    <row r="16" spans="1:18" ht="24">
      <c r="B16" s="8" t="s">
        <v>279</v>
      </c>
      <c r="C16" s="9">
        <v>360</v>
      </c>
      <c r="D16" s="7"/>
      <c r="E16" s="7"/>
      <c r="F16" s="7"/>
      <c r="G16" s="7"/>
      <c r="H16" s="7"/>
      <c r="I16" s="7"/>
      <c r="J16" s="7">
        <v>100</v>
      </c>
      <c r="K16" s="7"/>
      <c r="L16" s="7"/>
      <c r="M16" s="7"/>
      <c r="N16" s="7">
        <v>260</v>
      </c>
      <c r="O16" s="7"/>
      <c r="P16" s="21">
        <f t="shared" si="1"/>
        <v>360</v>
      </c>
      <c r="Q16" s="22">
        <f t="shared" si="2"/>
        <v>0</v>
      </c>
      <c r="R16" s="21"/>
    </row>
    <row r="17" spans="2:18" ht="24">
      <c r="B17" s="8" t="s">
        <v>280</v>
      </c>
      <c r="C17" s="9">
        <v>3950</v>
      </c>
      <c r="D17" s="7">
        <v>1246</v>
      </c>
      <c r="E17" s="7">
        <v>50</v>
      </c>
      <c r="F17" s="7"/>
      <c r="G17" s="7"/>
      <c r="H17" s="7"/>
      <c r="I17" s="7"/>
      <c r="J17" s="7"/>
      <c r="K17" s="7">
        <v>100</v>
      </c>
      <c r="L17" s="7"/>
      <c r="M17" s="7"/>
      <c r="N17" s="7">
        <v>2554</v>
      </c>
      <c r="O17" s="7"/>
      <c r="P17" s="21">
        <f t="shared" si="1"/>
        <v>3950</v>
      </c>
      <c r="Q17" s="22">
        <f t="shared" si="2"/>
        <v>0</v>
      </c>
      <c r="R17" s="21"/>
    </row>
    <row r="18" spans="2:18" ht="24">
      <c r="B18" s="10" t="s">
        <v>281</v>
      </c>
      <c r="C18" s="11">
        <v>1138</v>
      </c>
      <c r="D18" s="7">
        <v>200</v>
      </c>
      <c r="E18" s="7"/>
      <c r="F18" s="7"/>
      <c r="G18" s="7"/>
      <c r="H18" s="7"/>
      <c r="I18" s="7"/>
      <c r="J18" s="7"/>
      <c r="K18" s="7"/>
      <c r="L18" s="7"/>
      <c r="M18" s="7"/>
      <c r="N18" s="7">
        <v>938</v>
      </c>
      <c r="O18" s="7"/>
      <c r="P18" s="21">
        <f t="shared" si="1"/>
        <v>1138</v>
      </c>
      <c r="Q18" s="22">
        <f t="shared" si="2"/>
        <v>0</v>
      </c>
      <c r="R18" s="21"/>
    </row>
    <row r="19" spans="2:18" ht="24">
      <c r="B19" s="28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2:18" ht="24">
      <c r="B20" s="31"/>
      <c r="C20" s="32"/>
    </row>
    <row r="21" spans="2:18" ht="15.75" customHeight="1">
      <c r="B21" s="31"/>
      <c r="C21" s="32"/>
    </row>
    <row r="22" spans="2:18" ht="15.75" customHeight="1">
      <c r="B22" s="31"/>
      <c r="C22" s="32"/>
    </row>
    <row r="23" spans="2:18" ht="15.75" customHeight="1">
      <c r="C23" s="13"/>
    </row>
    <row r="24" spans="2:18" ht="15.75" customHeight="1"/>
    <row r="25" spans="2:18" ht="15.75" customHeight="1"/>
    <row r="26" spans="2:18" ht="15.75" customHeight="1"/>
    <row r="27" spans="2:18" ht="15.75" customHeight="1"/>
    <row r="28" spans="2:18" ht="15.75" customHeight="1"/>
    <row r="29" spans="2:18" ht="15.75" customHeight="1"/>
    <row r="30" spans="2:18" ht="15.75" customHeight="1"/>
    <row r="31" spans="2:18" ht="15.75" customHeight="1"/>
    <row r="32" spans="2:1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23622047244094491" right="0.23622047244094491" top="0.74803149606299213" bottom="0.74803149606299213" header="0" footer="0"/>
  <pageSetup paperSize="9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00"/>
  <sheetViews>
    <sheetView topLeftCell="B1" workbookViewId="0">
      <selection activeCell="C9" sqref="C9"/>
    </sheetView>
  </sheetViews>
  <sheetFormatPr defaultColWidth="17.42578125" defaultRowHeight="15" customHeight="1"/>
  <cols>
    <col min="1" max="1" width="0" style="2" hidden="1" customWidth="1"/>
    <col min="2" max="3" width="17.42578125" style="2"/>
    <col min="4" max="4" width="10.42578125" style="2" bestFit="1" customWidth="1"/>
    <col min="5" max="5" width="12" style="2" bestFit="1" customWidth="1"/>
    <col min="6" max="6" width="9.7109375" style="2" bestFit="1" customWidth="1"/>
    <col min="7" max="7" width="12.85546875" style="2" bestFit="1" customWidth="1"/>
    <col min="8" max="8" width="17.28515625" style="2" bestFit="1" customWidth="1"/>
    <col min="9" max="9" width="15.42578125" style="2" bestFit="1" customWidth="1"/>
    <col min="10" max="11" width="10.42578125" style="2" bestFit="1" customWidth="1"/>
    <col min="12" max="12" width="14.7109375" style="2" bestFit="1" customWidth="1"/>
    <col min="13" max="13" width="14.28515625" style="2" bestFit="1" customWidth="1"/>
    <col min="14" max="14" width="11" style="2" bestFit="1" customWidth="1"/>
    <col min="15" max="15" width="8.7109375" style="2" bestFit="1" customWidth="1"/>
    <col min="16" max="16384" width="17.42578125" style="2"/>
  </cols>
  <sheetData>
    <row r="1" spans="1:15" ht="24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84" customHeight="1">
      <c r="A4" s="63" t="s">
        <v>3</v>
      </c>
      <c r="B4" s="63" t="s">
        <v>37</v>
      </c>
      <c r="C4" s="85" t="s">
        <v>5</v>
      </c>
      <c r="D4" s="81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5" ht="24">
      <c r="A5" s="64"/>
      <c r="B5" s="64"/>
      <c r="C5" s="86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5" ht="24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5" ht="24">
      <c r="B7" s="14" t="s">
        <v>256</v>
      </c>
      <c r="C7" s="5">
        <f t="shared" ref="C7:N7" si="0">SUM(C8:C19)</f>
        <v>13914</v>
      </c>
      <c r="D7" s="5">
        <f t="shared" si="0"/>
        <v>4028</v>
      </c>
      <c r="E7" s="5">
        <f t="shared" si="0"/>
        <v>10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5050</v>
      </c>
      <c r="K7" s="5">
        <f t="shared" si="0"/>
        <v>2486</v>
      </c>
      <c r="L7" s="5">
        <f t="shared" si="0"/>
        <v>500</v>
      </c>
      <c r="M7" s="5">
        <f t="shared" si="0"/>
        <v>0</v>
      </c>
      <c r="N7" s="5">
        <f t="shared" si="0"/>
        <v>1840</v>
      </c>
      <c r="O7" s="6"/>
    </row>
    <row r="8" spans="1:15" ht="24">
      <c r="B8" s="8" t="s">
        <v>257</v>
      </c>
      <c r="C8" s="9">
        <v>2140</v>
      </c>
      <c r="D8" s="7">
        <v>600</v>
      </c>
      <c r="E8" s="7"/>
      <c r="F8" s="7"/>
      <c r="G8" s="7"/>
      <c r="H8" s="7"/>
      <c r="I8" s="7"/>
      <c r="J8" s="7">
        <v>460</v>
      </c>
      <c r="K8" s="7">
        <v>280</v>
      </c>
      <c r="L8" s="7">
        <v>500</v>
      </c>
      <c r="M8" s="7"/>
      <c r="N8" s="7">
        <v>300</v>
      </c>
      <c r="O8" s="7"/>
    </row>
    <row r="9" spans="1:15" ht="24">
      <c r="B9" s="8" t="s">
        <v>258</v>
      </c>
      <c r="C9" s="9">
        <v>3556</v>
      </c>
      <c r="D9" s="7">
        <v>1000</v>
      </c>
      <c r="E9" s="7"/>
      <c r="F9" s="7"/>
      <c r="G9" s="7"/>
      <c r="H9" s="7"/>
      <c r="I9" s="7"/>
      <c r="J9" s="7">
        <v>1100</v>
      </c>
      <c r="K9" s="7">
        <v>1056</v>
      </c>
      <c r="L9" s="7"/>
      <c r="M9" s="7"/>
      <c r="N9" s="7">
        <v>400</v>
      </c>
      <c r="O9" s="7"/>
    </row>
    <row r="10" spans="1:15" ht="24">
      <c r="B10" s="8" t="s">
        <v>259</v>
      </c>
      <c r="C10" s="9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4">
      <c r="B11" s="8" t="s">
        <v>260</v>
      </c>
      <c r="C11" s="9">
        <v>1155</v>
      </c>
      <c r="D11" s="7">
        <v>355</v>
      </c>
      <c r="E11" s="7"/>
      <c r="F11" s="7"/>
      <c r="G11" s="7"/>
      <c r="H11" s="7"/>
      <c r="I11" s="7"/>
      <c r="J11" s="7">
        <v>400</v>
      </c>
      <c r="K11" s="7">
        <v>200</v>
      </c>
      <c r="L11" s="7"/>
      <c r="M11" s="7"/>
      <c r="N11" s="7">
        <v>200</v>
      </c>
      <c r="O11" s="7"/>
    </row>
    <row r="12" spans="1:15" ht="24">
      <c r="B12" s="8" t="s">
        <v>261</v>
      </c>
      <c r="C12" s="9">
        <v>292</v>
      </c>
      <c r="D12" s="7">
        <v>80</v>
      </c>
      <c r="E12" s="7"/>
      <c r="F12" s="7"/>
      <c r="G12" s="7"/>
      <c r="H12" s="7"/>
      <c r="I12" s="7"/>
      <c r="J12" s="7">
        <v>100</v>
      </c>
      <c r="K12" s="7"/>
      <c r="L12" s="7"/>
      <c r="M12" s="7"/>
      <c r="N12" s="7">
        <v>112</v>
      </c>
      <c r="O12" s="7"/>
    </row>
    <row r="13" spans="1:15" ht="24">
      <c r="B13" s="8" t="s">
        <v>262</v>
      </c>
      <c r="C13" s="9">
        <v>468</v>
      </c>
      <c r="D13" s="7">
        <v>168</v>
      </c>
      <c r="E13" s="7"/>
      <c r="F13" s="7"/>
      <c r="G13" s="7"/>
      <c r="H13" s="7"/>
      <c r="I13" s="7"/>
      <c r="J13" s="7">
        <v>200</v>
      </c>
      <c r="K13" s="7"/>
      <c r="L13" s="7"/>
      <c r="M13" s="7"/>
      <c r="N13" s="7">
        <v>100</v>
      </c>
      <c r="O13" s="7"/>
    </row>
    <row r="14" spans="1:15" ht="24">
      <c r="B14" s="8" t="s">
        <v>263</v>
      </c>
      <c r="C14" s="9">
        <v>2390</v>
      </c>
      <c r="D14" s="7">
        <v>500</v>
      </c>
      <c r="E14" s="7"/>
      <c r="F14" s="7"/>
      <c r="G14" s="7"/>
      <c r="H14" s="7"/>
      <c r="I14" s="7"/>
      <c r="J14" s="7">
        <v>1390</v>
      </c>
      <c r="K14" s="7">
        <v>300</v>
      </c>
      <c r="L14" s="7"/>
      <c r="M14" s="7"/>
      <c r="N14" s="7">
        <v>200</v>
      </c>
      <c r="O14" s="7"/>
    </row>
    <row r="15" spans="1:15" ht="24">
      <c r="B15" s="8" t="s">
        <v>264</v>
      </c>
      <c r="C15" s="9">
        <v>1395</v>
      </c>
      <c r="D15" s="7">
        <v>400</v>
      </c>
      <c r="E15" s="7"/>
      <c r="F15" s="7"/>
      <c r="G15" s="7"/>
      <c r="H15" s="7"/>
      <c r="I15" s="7"/>
      <c r="J15" s="7">
        <v>700</v>
      </c>
      <c r="K15" s="7">
        <v>200</v>
      </c>
      <c r="L15" s="7"/>
      <c r="M15" s="7"/>
      <c r="N15" s="7">
        <v>95</v>
      </c>
      <c r="O15" s="7"/>
    </row>
    <row r="16" spans="1:15" ht="24">
      <c r="B16" s="8" t="s">
        <v>265</v>
      </c>
      <c r="C16" s="9">
        <v>1360</v>
      </c>
      <c r="D16" s="7">
        <v>600</v>
      </c>
      <c r="E16" s="7"/>
      <c r="F16" s="7"/>
      <c r="G16" s="7"/>
      <c r="H16" s="7"/>
      <c r="I16" s="7"/>
      <c r="J16" s="7">
        <v>400</v>
      </c>
      <c r="K16" s="7">
        <v>280</v>
      </c>
      <c r="L16" s="7"/>
      <c r="M16" s="7"/>
      <c r="N16" s="7">
        <v>80</v>
      </c>
      <c r="O16" s="7"/>
    </row>
    <row r="17" spans="2:15" ht="24">
      <c r="B17" s="8" t="s">
        <v>266</v>
      </c>
      <c r="C17" s="9">
        <v>530</v>
      </c>
      <c r="D17" s="7">
        <v>100</v>
      </c>
      <c r="E17" s="7"/>
      <c r="F17" s="7"/>
      <c r="G17" s="7"/>
      <c r="H17" s="7"/>
      <c r="I17" s="7"/>
      <c r="J17" s="7">
        <v>300</v>
      </c>
      <c r="K17" s="7">
        <v>70</v>
      </c>
      <c r="L17" s="7"/>
      <c r="M17" s="7"/>
      <c r="N17" s="7">
        <v>60</v>
      </c>
      <c r="O17" s="7"/>
    </row>
    <row r="18" spans="2:15" ht="24">
      <c r="B18" s="10" t="s">
        <v>267</v>
      </c>
      <c r="C18" s="11">
        <v>550</v>
      </c>
      <c r="D18" s="7">
        <v>200</v>
      </c>
      <c r="E18" s="7"/>
      <c r="F18" s="7"/>
      <c r="G18" s="7"/>
      <c r="H18" s="7"/>
      <c r="I18" s="7"/>
      <c r="J18" s="7"/>
      <c r="K18" s="7">
        <v>100</v>
      </c>
      <c r="L18" s="7"/>
      <c r="M18" s="7"/>
      <c r="N18" s="7">
        <v>250</v>
      </c>
      <c r="O18" s="7"/>
    </row>
    <row r="19" spans="2:15" ht="24">
      <c r="B19" s="10" t="s">
        <v>268</v>
      </c>
      <c r="C19" s="11">
        <v>78</v>
      </c>
      <c r="D19" s="7">
        <v>25</v>
      </c>
      <c r="E19" s="7">
        <v>10</v>
      </c>
      <c r="F19" s="7"/>
      <c r="G19" s="7"/>
      <c r="H19" s="7"/>
      <c r="I19" s="7"/>
      <c r="J19" s="7"/>
      <c r="K19" s="7"/>
      <c r="L19" s="7"/>
      <c r="M19" s="7"/>
      <c r="N19" s="7">
        <v>43</v>
      </c>
      <c r="O19" s="7"/>
    </row>
    <row r="20" spans="2:15" ht="24"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2:15" ht="15.75" customHeight="1">
      <c r="B21" s="31"/>
      <c r="C21" s="32"/>
    </row>
    <row r="22" spans="2:15" ht="15.75" customHeight="1">
      <c r="B22" s="31"/>
      <c r="C22" s="32"/>
    </row>
    <row r="23" spans="2:15" ht="15.75" customHeight="1">
      <c r="C23" s="13"/>
    </row>
    <row r="24" spans="2:15" ht="15.75" customHeight="1"/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" footer="0"/>
  <pageSetup paperSize="9" scale="6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00"/>
  <sheetViews>
    <sheetView tabSelected="1" topLeftCell="B1" workbookViewId="0">
      <selection activeCell="E14" sqref="E14"/>
    </sheetView>
  </sheetViews>
  <sheetFormatPr defaultColWidth="18.28515625" defaultRowHeight="15" customHeight="1"/>
  <cols>
    <col min="1" max="1" width="0" style="2" hidden="1" customWidth="1"/>
    <col min="2" max="2" width="13.85546875" style="2" customWidth="1"/>
    <col min="3" max="3" width="14.7109375" style="2" customWidth="1"/>
    <col min="4" max="4" width="10.42578125" style="2" bestFit="1" customWidth="1"/>
    <col min="5" max="5" width="12" style="2" bestFit="1" customWidth="1"/>
    <col min="6" max="6" width="9.7109375" style="2" bestFit="1" customWidth="1"/>
    <col min="7" max="7" width="12.85546875" style="2" bestFit="1" customWidth="1"/>
    <col min="8" max="8" width="17.28515625" style="2" bestFit="1" customWidth="1"/>
    <col min="9" max="9" width="15.42578125" style="2" bestFit="1" customWidth="1"/>
    <col min="10" max="10" width="10.42578125" style="2" bestFit="1" customWidth="1"/>
    <col min="11" max="11" width="8.7109375" style="2" bestFit="1" customWidth="1"/>
    <col min="12" max="12" width="14.7109375" style="2" bestFit="1" customWidth="1"/>
    <col min="13" max="13" width="14.28515625" style="2" bestFit="1" customWidth="1"/>
    <col min="14" max="14" width="11" style="2" bestFit="1" customWidth="1"/>
    <col min="15" max="15" width="8.7109375" style="2" bestFit="1" customWidth="1"/>
    <col min="16" max="16384" width="18.28515625" style="2"/>
  </cols>
  <sheetData>
    <row r="1" spans="1:15" ht="24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84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5" ht="24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5" ht="24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5" ht="24">
      <c r="B7" s="14" t="s">
        <v>282</v>
      </c>
      <c r="C7" s="5">
        <f t="shared" ref="C7:N7" si="0">SUM(C8:C12)</f>
        <v>10170</v>
      </c>
      <c r="D7" s="5">
        <f t="shared" si="0"/>
        <v>2800</v>
      </c>
      <c r="E7" s="5">
        <f t="shared" si="0"/>
        <v>570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1400</v>
      </c>
      <c r="K7" s="5">
        <f t="shared" si="0"/>
        <v>100</v>
      </c>
      <c r="L7" s="5">
        <f t="shared" si="0"/>
        <v>0</v>
      </c>
      <c r="M7" s="5">
        <f t="shared" si="0"/>
        <v>0</v>
      </c>
      <c r="N7" s="5">
        <f t="shared" si="0"/>
        <v>5300</v>
      </c>
      <c r="O7" s="6"/>
    </row>
    <row r="8" spans="1:15" ht="24">
      <c r="B8" s="8" t="s">
        <v>283</v>
      </c>
      <c r="C8" s="9">
        <v>870</v>
      </c>
      <c r="D8" s="7">
        <v>500</v>
      </c>
      <c r="E8" s="7">
        <v>370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4">
      <c r="B9" s="8" t="s">
        <v>284</v>
      </c>
      <c r="C9" s="9">
        <v>1450</v>
      </c>
      <c r="D9" s="7"/>
      <c r="E9" s="7">
        <v>200</v>
      </c>
      <c r="F9" s="7"/>
      <c r="G9" s="7"/>
      <c r="H9" s="7"/>
      <c r="I9" s="7"/>
      <c r="J9" s="7">
        <v>200</v>
      </c>
      <c r="K9" s="7"/>
      <c r="L9" s="7"/>
      <c r="M9" s="7"/>
      <c r="N9" s="7">
        <v>1050</v>
      </c>
      <c r="O9" s="7"/>
    </row>
    <row r="10" spans="1:15" ht="24">
      <c r="B10" s="8" t="s">
        <v>285</v>
      </c>
      <c r="C10" s="9">
        <v>1310</v>
      </c>
      <c r="D10" s="7">
        <v>300</v>
      </c>
      <c r="E10" s="7"/>
      <c r="F10" s="7"/>
      <c r="G10" s="7"/>
      <c r="H10" s="7"/>
      <c r="I10" s="7"/>
      <c r="J10" s="7"/>
      <c r="K10" s="7">
        <v>100</v>
      </c>
      <c r="L10" s="7"/>
      <c r="M10" s="7"/>
      <c r="N10" s="7">
        <v>910</v>
      </c>
      <c r="O10" s="7"/>
    </row>
    <row r="11" spans="1:15" ht="24">
      <c r="B11" s="8" t="s">
        <v>286</v>
      </c>
      <c r="C11" s="9">
        <v>4120</v>
      </c>
      <c r="D11" s="7">
        <v>2000</v>
      </c>
      <c r="E11" s="7"/>
      <c r="F11" s="7"/>
      <c r="G11" s="7"/>
      <c r="H11" s="7"/>
      <c r="I11" s="7"/>
      <c r="J11" s="7"/>
      <c r="K11" s="7"/>
      <c r="L11" s="7"/>
      <c r="M11" s="7"/>
      <c r="N11" s="7">
        <v>2120</v>
      </c>
      <c r="O11" s="7"/>
    </row>
    <row r="12" spans="1:15" ht="24">
      <c r="B12" s="8" t="s">
        <v>287</v>
      </c>
      <c r="C12" s="9">
        <v>2420</v>
      </c>
      <c r="D12" s="7"/>
      <c r="E12" s="7"/>
      <c r="F12" s="7"/>
      <c r="G12" s="7"/>
      <c r="H12" s="7"/>
      <c r="I12" s="7"/>
      <c r="J12" s="7">
        <v>1200</v>
      </c>
      <c r="K12" s="7"/>
      <c r="L12" s="7"/>
      <c r="M12" s="7"/>
      <c r="N12" s="7">
        <v>1220</v>
      </c>
      <c r="O12" s="7"/>
    </row>
    <row r="13" spans="1:15" ht="24">
      <c r="B13" s="43"/>
      <c r="C13" s="4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24">
      <c r="B14" s="45"/>
      <c r="C14" s="46"/>
    </row>
    <row r="15" spans="1:15" ht="24">
      <c r="B15" s="45"/>
      <c r="C15" s="46"/>
    </row>
    <row r="16" spans="1:15" ht="24">
      <c r="B16" s="45"/>
      <c r="C16" s="46"/>
    </row>
    <row r="17" spans="2:3" ht="24">
      <c r="B17" s="45"/>
      <c r="C17" s="46"/>
    </row>
    <row r="18" spans="2:3" ht="24">
      <c r="B18" s="31"/>
      <c r="C18" s="32"/>
    </row>
    <row r="19" spans="2:3" ht="24">
      <c r="B19" s="31"/>
      <c r="C19" s="32"/>
    </row>
    <row r="20" spans="2:3" ht="24">
      <c r="B20" s="31"/>
      <c r="C20" s="32"/>
    </row>
    <row r="21" spans="2:3" ht="15.75" customHeight="1">
      <c r="B21" s="31"/>
      <c r="C21" s="32"/>
    </row>
    <row r="22" spans="2:3" ht="15.75" customHeight="1">
      <c r="B22" s="31"/>
      <c r="C22" s="32"/>
    </row>
    <row r="23" spans="2:3" ht="15.75" customHeight="1">
      <c r="C23" s="13"/>
    </row>
    <row r="24" spans="2:3" ht="15.75" customHeight="1"/>
    <row r="25" spans="2:3" ht="15.75" customHeight="1"/>
    <row r="26" spans="2:3" ht="15.75" customHeight="1"/>
    <row r="27" spans="2:3" ht="15.75" customHeight="1"/>
    <row r="28" spans="2:3" ht="15.75" customHeight="1"/>
    <row r="29" spans="2:3" ht="15.75" customHeight="1"/>
    <row r="30" spans="2:3" ht="15.75" customHeight="1"/>
    <row r="31" spans="2:3" ht="15.75" customHeight="1"/>
    <row r="32" spans="2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" footer="0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0"/>
  <sheetViews>
    <sheetView topLeftCell="B1" zoomScale="70" zoomScaleNormal="70" workbookViewId="0">
      <selection activeCell="H26" sqref="H26"/>
    </sheetView>
  </sheetViews>
  <sheetFormatPr defaultColWidth="19.85546875" defaultRowHeight="15" customHeight="1"/>
  <cols>
    <col min="1" max="1" width="0" style="2" hidden="1" customWidth="1"/>
    <col min="2" max="3" width="19.85546875" style="2"/>
    <col min="4" max="4" width="11.5703125" style="2" bestFit="1" customWidth="1"/>
    <col min="5" max="5" width="13" style="2" bestFit="1" customWidth="1"/>
    <col min="6" max="6" width="10.28515625" style="2" bestFit="1" customWidth="1"/>
    <col min="7" max="7" width="13.5703125" style="2" bestFit="1" customWidth="1"/>
    <col min="8" max="8" width="17.85546875" style="2" bestFit="1" customWidth="1"/>
    <col min="9" max="9" width="16.7109375" style="2" bestFit="1" customWidth="1"/>
    <col min="10" max="10" width="11.5703125" style="2" bestFit="1" customWidth="1"/>
    <col min="11" max="11" width="8.5703125" style="2" bestFit="1" customWidth="1"/>
    <col min="12" max="12" width="15.7109375" style="2" bestFit="1" customWidth="1"/>
    <col min="13" max="13" width="15" style="2" bestFit="1" customWidth="1"/>
    <col min="14" max="14" width="12.140625" style="2" bestFit="1" customWidth="1"/>
    <col min="15" max="15" width="9.5703125" style="2" bestFit="1" customWidth="1"/>
    <col min="16" max="16384" width="19.85546875" style="2"/>
  </cols>
  <sheetData>
    <row r="1" spans="1:15" ht="24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24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5" ht="77.25" customHeight="1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5" ht="24" customHeight="1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5" ht="24" customHeight="1">
      <c r="B7" s="14" t="s">
        <v>38</v>
      </c>
      <c r="C7" s="5">
        <f t="shared" ref="C7:N7" si="0">SUM(C8:C22)</f>
        <v>7844.75</v>
      </c>
      <c r="D7" s="5">
        <f t="shared" si="0"/>
        <v>4180.75</v>
      </c>
      <c r="E7" s="5">
        <f t="shared" si="0"/>
        <v>1356</v>
      </c>
      <c r="F7" s="5">
        <f t="shared" si="0"/>
        <v>0</v>
      </c>
      <c r="G7" s="5">
        <f t="shared" si="0"/>
        <v>45</v>
      </c>
      <c r="H7" s="5">
        <f t="shared" si="0"/>
        <v>0</v>
      </c>
      <c r="I7" s="5">
        <f t="shared" si="0"/>
        <v>0</v>
      </c>
      <c r="J7" s="5">
        <f t="shared" si="0"/>
        <v>1978</v>
      </c>
      <c r="K7" s="5">
        <f t="shared" si="0"/>
        <v>50</v>
      </c>
      <c r="L7" s="5">
        <f t="shared" si="0"/>
        <v>0</v>
      </c>
      <c r="M7" s="5">
        <f t="shared" si="0"/>
        <v>0</v>
      </c>
      <c r="N7" s="5">
        <f t="shared" si="0"/>
        <v>235</v>
      </c>
      <c r="O7" s="6"/>
    </row>
    <row r="8" spans="1:15" ht="24" customHeight="1">
      <c r="B8" s="35" t="s">
        <v>39</v>
      </c>
      <c r="C8" s="15">
        <v>55</v>
      </c>
      <c r="D8" s="7">
        <v>55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4" customHeight="1">
      <c r="B9" s="35" t="s">
        <v>40</v>
      </c>
      <c r="C9" s="15">
        <v>2850</v>
      </c>
      <c r="D9" s="7">
        <v>2100</v>
      </c>
      <c r="E9" s="7">
        <v>550</v>
      </c>
      <c r="F9" s="7"/>
      <c r="G9" s="7"/>
      <c r="H9" s="7"/>
      <c r="I9" s="7"/>
      <c r="J9" s="7"/>
      <c r="K9" s="7">
        <v>50</v>
      </c>
      <c r="L9" s="7"/>
      <c r="M9" s="7"/>
      <c r="N9" s="7">
        <v>150</v>
      </c>
      <c r="O9" s="7"/>
    </row>
    <row r="10" spans="1:15" ht="24" customHeight="1">
      <c r="B10" s="35" t="s">
        <v>41</v>
      </c>
      <c r="C10" s="15">
        <v>290</v>
      </c>
      <c r="D10" s="7">
        <v>140</v>
      </c>
      <c r="E10" s="7">
        <v>150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4" customHeight="1">
      <c r="B11" s="35" t="s">
        <v>42</v>
      </c>
      <c r="C11" s="15">
        <v>450</v>
      </c>
      <c r="D11" s="7">
        <v>300</v>
      </c>
      <c r="E11" s="7">
        <v>50</v>
      </c>
      <c r="F11" s="7"/>
      <c r="G11" s="7"/>
      <c r="H11" s="7"/>
      <c r="I11" s="7"/>
      <c r="J11" s="7">
        <v>100</v>
      </c>
      <c r="K11" s="7"/>
      <c r="L11" s="7"/>
      <c r="M11" s="7"/>
      <c r="N11" s="7"/>
      <c r="O11" s="7"/>
    </row>
    <row r="12" spans="1:15" ht="24" customHeight="1">
      <c r="B12" s="35" t="s">
        <v>43</v>
      </c>
      <c r="C12" s="15">
        <v>300</v>
      </c>
      <c r="D12" s="7">
        <v>300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4" customHeight="1">
      <c r="B13" s="35" t="s">
        <v>44</v>
      </c>
      <c r="C13" s="15">
        <v>165</v>
      </c>
      <c r="D13" s="7">
        <v>105</v>
      </c>
      <c r="E13" s="7"/>
      <c r="F13" s="7"/>
      <c r="G13" s="7"/>
      <c r="H13" s="7"/>
      <c r="I13" s="7"/>
      <c r="J13" s="7">
        <v>60</v>
      </c>
      <c r="K13" s="7"/>
      <c r="L13" s="7"/>
      <c r="M13" s="7"/>
      <c r="N13" s="7"/>
      <c r="O13" s="7"/>
    </row>
    <row r="14" spans="1:15" ht="24" customHeight="1">
      <c r="B14" s="35" t="s">
        <v>45</v>
      </c>
      <c r="C14" s="15">
        <v>1400</v>
      </c>
      <c r="D14" s="7">
        <v>500</v>
      </c>
      <c r="E14" s="7">
        <v>200</v>
      </c>
      <c r="F14" s="7"/>
      <c r="G14" s="7">
        <v>45</v>
      </c>
      <c r="H14" s="7"/>
      <c r="I14" s="7"/>
      <c r="J14" s="7">
        <v>600</v>
      </c>
      <c r="K14" s="7"/>
      <c r="L14" s="7"/>
      <c r="M14" s="7"/>
      <c r="N14" s="7">
        <v>55</v>
      </c>
      <c r="O14" s="7"/>
    </row>
    <row r="15" spans="1:15" ht="24" customHeight="1">
      <c r="B15" s="35" t="s">
        <v>46</v>
      </c>
      <c r="C15" s="15">
        <v>500</v>
      </c>
      <c r="D15" s="7"/>
      <c r="E15" s="7">
        <v>90</v>
      </c>
      <c r="F15" s="7"/>
      <c r="G15" s="7"/>
      <c r="H15" s="7"/>
      <c r="I15" s="7"/>
      <c r="J15" s="7">
        <v>410</v>
      </c>
      <c r="K15" s="7"/>
      <c r="L15" s="7"/>
      <c r="M15" s="7"/>
      <c r="N15" s="7"/>
      <c r="O15" s="7"/>
    </row>
    <row r="16" spans="1:15" ht="24" customHeight="1">
      <c r="B16" s="35" t="s">
        <v>47</v>
      </c>
      <c r="C16" s="15">
        <v>436</v>
      </c>
      <c r="D16" s="7"/>
      <c r="E16" s="7">
        <v>86</v>
      </c>
      <c r="F16" s="7"/>
      <c r="G16" s="7"/>
      <c r="H16" s="7"/>
      <c r="I16" s="7"/>
      <c r="J16" s="7">
        <v>350</v>
      </c>
      <c r="K16" s="7"/>
      <c r="L16" s="7"/>
      <c r="M16" s="7"/>
      <c r="N16" s="7"/>
      <c r="O16" s="7"/>
    </row>
    <row r="17" spans="2:15" ht="24" customHeight="1">
      <c r="B17" s="35" t="s">
        <v>48</v>
      </c>
      <c r="C17" s="15">
        <v>110</v>
      </c>
      <c r="D17" s="7">
        <v>110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24" customHeight="1">
      <c r="B18" s="35" t="s">
        <v>49</v>
      </c>
      <c r="C18" s="15">
        <v>408</v>
      </c>
      <c r="D18" s="7"/>
      <c r="E18" s="7"/>
      <c r="F18" s="7"/>
      <c r="G18" s="7"/>
      <c r="H18" s="7"/>
      <c r="I18" s="7"/>
      <c r="J18" s="7">
        <v>408</v>
      </c>
      <c r="K18" s="7"/>
      <c r="L18" s="7"/>
      <c r="M18" s="7"/>
      <c r="N18" s="7"/>
      <c r="O18" s="7"/>
    </row>
    <row r="19" spans="2:15" ht="24" customHeight="1">
      <c r="B19" s="35" t="s">
        <v>50</v>
      </c>
      <c r="C19" s="15">
        <v>160.75</v>
      </c>
      <c r="D19" s="7">
        <v>160.75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24" customHeight="1">
      <c r="B20" s="35" t="s">
        <v>51</v>
      </c>
      <c r="C20" s="15">
        <v>160</v>
      </c>
      <c r="D20" s="7">
        <v>110</v>
      </c>
      <c r="E20" s="7"/>
      <c r="F20" s="7"/>
      <c r="G20" s="7"/>
      <c r="H20" s="7"/>
      <c r="I20" s="7"/>
      <c r="J20" s="7">
        <v>50</v>
      </c>
      <c r="K20" s="7"/>
      <c r="L20" s="7"/>
      <c r="M20" s="7"/>
      <c r="N20" s="7"/>
      <c r="O20" s="7"/>
    </row>
    <row r="21" spans="2:15" ht="24" customHeight="1">
      <c r="B21" s="35" t="s">
        <v>52</v>
      </c>
      <c r="C21" s="15">
        <v>330</v>
      </c>
      <c r="D21" s="7">
        <v>300</v>
      </c>
      <c r="E21" s="7"/>
      <c r="F21" s="7"/>
      <c r="G21" s="7"/>
      <c r="H21" s="7"/>
      <c r="I21" s="7"/>
      <c r="J21" s="7"/>
      <c r="K21" s="7"/>
      <c r="L21" s="7"/>
      <c r="M21" s="7"/>
      <c r="N21" s="7">
        <v>30</v>
      </c>
      <c r="O21" s="7"/>
    </row>
    <row r="22" spans="2:15" ht="24" customHeight="1">
      <c r="B22" s="35" t="s">
        <v>53</v>
      </c>
      <c r="C22" s="15">
        <v>230</v>
      </c>
      <c r="D22" s="7"/>
      <c r="E22" s="7">
        <v>230</v>
      </c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ht="24" customHeight="1"/>
    <row r="24" spans="2:15" ht="24" customHeight="1"/>
    <row r="25" spans="2:15" ht="24" customHeight="1"/>
    <row r="26" spans="2:15" ht="24" customHeight="1"/>
    <row r="27" spans="2:15" ht="24" customHeight="1"/>
    <row r="28" spans="2:15" ht="24" customHeight="1"/>
    <row r="29" spans="2:15" ht="24" customHeight="1"/>
    <row r="30" spans="2:15" ht="24" customHeight="1"/>
    <row r="31" spans="2:15" ht="24" customHeight="1"/>
    <row r="32" spans="2:1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0"/>
  <sheetViews>
    <sheetView topLeftCell="B1" zoomScale="70" zoomScaleNormal="70" workbookViewId="0">
      <selection activeCell="K21" sqref="K21"/>
    </sheetView>
  </sheetViews>
  <sheetFormatPr defaultColWidth="14.42578125" defaultRowHeight="15" customHeight="1"/>
  <cols>
    <col min="1" max="1" width="5.28515625" style="2" hidden="1" customWidth="1"/>
    <col min="2" max="2" width="18.5703125" style="2" customWidth="1"/>
    <col min="3" max="3" width="19.5703125" style="2" customWidth="1"/>
    <col min="4" max="4" width="12" style="2" customWidth="1"/>
    <col min="5" max="5" width="12" style="2" bestFit="1" customWidth="1"/>
    <col min="6" max="6" width="10.28515625" style="2" bestFit="1" customWidth="1"/>
    <col min="7" max="7" width="13.5703125" style="2" bestFit="1" customWidth="1"/>
    <col min="8" max="8" width="17.85546875" style="2" bestFit="1" customWidth="1"/>
    <col min="9" max="9" width="16.7109375" style="2" bestFit="1" customWidth="1"/>
    <col min="10" max="11" width="11.5703125" style="2" bestFit="1" customWidth="1"/>
    <col min="12" max="12" width="15.7109375" style="2" bestFit="1" customWidth="1"/>
    <col min="13" max="13" width="15" style="2" bestFit="1" customWidth="1"/>
    <col min="14" max="14" width="12.140625" style="2" bestFit="1" customWidth="1"/>
    <col min="15" max="15" width="9.5703125" style="2" bestFit="1" customWidth="1"/>
    <col min="16" max="26" width="8.7109375" style="2" customWidth="1"/>
    <col min="27" max="16384" width="14.42578125" style="2"/>
  </cols>
  <sheetData>
    <row r="1" spans="1:15" ht="24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24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5" ht="66" customHeight="1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5" ht="24" customHeight="1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5" ht="24" customHeight="1">
      <c r="B7" s="14" t="s">
        <v>67</v>
      </c>
      <c r="C7" s="5">
        <f t="shared" ref="C7:N7" si="0">SUM(C8:C17)</f>
        <v>6050</v>
      </c>
      <c r="D7" s="5">
        <f t="shared" si="0"/>
        <v>1125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2910</v>
      </c>
      <c r="K7" s="5">
        <f t="shared" si="0"/>
        <v>1375</v>
      </c>
      <c r="L7" s="5">
        <f t="shared" si="0"/>
        <v>0</v>
      </c>
      <c r="M7" s="5">
        <f t="shared" si="0"/>
        <v>0</v>
      </c>
      <c r="N7" s="5">
        <f t="shared" si="0"/>
        <v>640</v>
      </c>
      <c r="O7" s="6"/>
    </row>
    <row r="8" spans="1:15" ht="24" customHeight="1">
      <c r="B8" s="35" t="s">
        <v>68</v>
      </c>
      <c r="C8" s="15">
        <v>70</v>
      </c>
      <c r="D8" s="7">
        <v>40</v>
      </c>
      <c r="E8" s="7"/>
      <c r="F8" s="7"/>
      <c r="G8" s="7"/>
      <c r="H8" s="7"/>
      <c r="I8" s="7"/>
      <c r="J8" s="7"/>
      <c r="K8" s="7">
        <v>30</v>
      </c>
      <c r="L8" s="7"/>
      <c r="M8" s="7"/>
      <c r="N8" s="7"/>
      <c r="O8" s="7"/>
    </row>
    <row r="9" spans="1:15" ht="24" customHeight="1">
      <c r="B9" s="35" t="s">
        <v>69</v>
      </c>
      <c r="C9" s="15">
        <v>1280</v>
      </c>
      <c r="D9" s="7">
        <v>130</v>
      </c>
      <c r="E9" s="7"/>
      <c r="F9" s="7"/>
      <c r="G9" s="7"/>
      <c r="H9" s="7"/>
      <c r="I9" s="7"/>
      <c r="J9" s="7">
        <v>920</v>
      </c>
      <c r="K9" s="7">
        <v>150</v>
      </c>
      <c r="L9" s="7"/>
      <c r="M9" s="7"/>
      <c r="N9" s="7">
        <v>80</v>
      </c>
      <c r="O9" s="7"/>
    </row>
    <row r="10" spans="1:15" ht="24" customHeight="1">
      <c r="B10" s="35" t="s">
        <v>70</v>
      </c>
      <c r="C10" s="15">
        <v>970</v>
      </c>
      <c r="D10" s="7">
        <v>70</v>
      </c>
      <c r="E10" s="7"/>
      <c r="F10" s="7"/>
      <c r="G10" s="7"/>
      <c r="H10" s="7"/>
      <c r="I10" s="7"/>
      <c r="J10" s="7">
        <v>600</v>
      </c>
      <c r="K10" s="7">
        <v>250</v>
      </c>
      <c r="L10" s="7"/>
      <c r="M10" s="7"/>
      <c r="N10" s="7">
        <v>50</v>
      </c>
      <c r="O10" s="7"/>
    </row>
    <row r="11" spans="1:15" ht="24" customHeight="1">
      <c r="B11" s="35" t="s">
        <v>71</v>
      </c>
      <c r="C11" s="15">
        <v>430</v>
      </c>
      <c r="D11" s="7">
        <v>150</v>
      </c>
      <c r="E11" s="7"/>
      <c r="F11" s="7"/>
      <c r="G11" s="7"/>
      <c r="H11" s="7"/>
      <c r="I11" s="7"/>
      <c r="J11" s="7">
        <v>110</v>
      </c>
      <c r="K11" s="7">
        <v>50</v>
      </c>
      <c r="L11" s="7"/>
      <c r="M11" s="7"/>
      <c r="N11" s="7">
        <v>120</v>
      </c>
      <c r="O11" s="7"/>
    </row>
    <row r="12" spans="1:15" ht="24" customHeight="1">
      <c r="B12" s="35" t="s">
        <v>72</v>
      </c>
      <c r="C12" s="15">
        <v>400</v>
      </c>
      <c r="D12" s="7">
        <v>150</v>
      </c>
      <c r="E12" s="7"/>
      <c r="F12" s="7"/>
      <c r="G12" s="7"/>
      <c r="H12" s="7"/>
      <c r="I12" s="7"/>
      <c r="J12" s="7">
        <v>150</v>
      </c>
      <c r="K12" s="7">
        <v>50</v>
      </c>
      <c r="L12" s="7"/>
      <c r="M12" s="7"/>
      <c r="N12" s="7">
        <v>50</v>
      </c>
      <c r="O12" s="7"/>
    </row>
    <row r="13" spans="1:15" ht="24" customHeight="1">
      <c r="B13" s="35" t="s">
        <v>73</v>
      </c>
      <c r="C13" s="15">
        <v>280</v>
      </c>
      <c r="D13" s="7">
        <v>30</v>
      </c>
      <c r="E13" s="7"/>
      <c r="F13" s="7"/>
      <c r="G13" s="7"/>
      <c r="H13" s="7"/>
      <c r="I13" s="7"/>
      <c r="J13" s="7">
        <v>100</v>
      </c>
      <c r="K13" s="7">
        <v>100</v>
      </c>
      <c r="L13" s="7"/>
      <c r="M13" s="7"/>
      <c r="N13" s="7">
        <v>50</v>
      </c>
      <c r="O13" s="7"/>
    </row>
    <row r="14" spans="1:15" ht="24" customHeight="1">
      <c r="B14" s="35" t="s">
        <v>74</v>
      </c>
      <c r="C14" s="15">
        <v>250</v>
      </c>
      <c r="D14" s="7">
        <v>125</v>
      </c>
      <c r="E14" s="7"/>
      <c r="F14" s="7"/>
      <c r="G14" s="7"/>
      <c r="H14" s="7"/>
      <c r="I14" s="7"/>
      <c r="J14" s="7">
        <v>80</v>
      </c>
      <c r="K14" s="7">
        <v>25</v>
      </c>
      <c r="L14" s="7"/>
      <c r="M14" s="7"/>
      <c r="N14" s="7">
        <v>20</v>
      </c>
      <c r="O14" s="7"/>
    </row>
    <row r="15" spans="1:15" ht="24" customHeight="1">
      <c r="B15" s="35" t="s">
        <v>75</v>
      </c>
      <c r="C15" s="15">
        <v>950</v>
      </c>
      <c r="D15" s="7">
        <v>120</v>
      </c>
      <c r="E15" s="7"/>
      <c r="F15" s="7"/>
      <c r="G15" s="7"/>
      <c r="H15" s="7"/>
      <c r="I15" s="7"/>
      <c r="J15" s="7">
        <v>350</v>
      </c>
      <c r="K15" s="7">
        <v>400</v>
      </c>
      <c r="L15" s="7"/>
      <c r="M15" s="7"/>
      <c r="N15" s="7">
        <v>80</v>
      </c>
      <c r="O15" s="7"/>
    </row>
    <row r="16" spans="1:15" ht="24" customHeight="1">
      <c r="B16" s="35" t="s">
        <v>76</v>
      </c>
      <c r="C16" s="15">
        <v>1150</v>
      </c>
      <c r="D16" s="7">
        <v>260</v>
      </c>
      <c r="E16" s="7"/>
      <c r="F16" s="7"/>
      <c r="G16" s="7"/>
      <c r="H16" s="7"/>
      <c r="I16" s="7"/>
      <c r="J16" s="7">
        <v>540</v>
      </c>
      <c r="K16" s="7">
        <v>250</v>
      </c>
      <c r="L16" s="7"/>
      <c r="M16" s="7"/>
      <c r="N16" s="7">
        <v>100</v>
      </c>
      <c r="O16" s="7"/>
    </row>
    <row r="17" spans="2:15" ht="24" customHeight="1">
      <c r="B17" s="35" t="s">
        <v>77</v>
      </c>
      <c r="C17" s="15">
        <v>270</v>
      </c>
      <c r="D17" s="7">
        <v>50</v>
      </c>
      <c r="E17" s="7"/>
      <c r="F17" s="7"/>
      <c r="G17" s="7"/>
      <c r="H17" s="7"/>
      <c r="I17" s="7"/>
      <c r="J17" s="7">
        <v>60</v>
      </c>
      <c r="K17" s="7">
        <v>70</v>
      </c>
      <c r="L17" s="7"/>
      <c r="M17" s="7"/>
      <c r="N17" s="7">
        <v>90</v>
      </c>
      <c r="O17" s="7"/>
    </row>
    <row r="18" spans="2:15" ht="24" customHeight="1"/>
    <row r="19" spans="2:15" ht="24" customHeight="1"/>
    <row r="20" spans="2:15" ht="24" customHeight="1"/>
    <row r="21" spans="2:15" ht="24" customHeight="1"/>
    <row r="22" spans="2:15" ht="24" customHeight="1"/>
    <row r="23" spans="2:15" ht="24" customHeight="1"/>
    <row r="24" spans="2:15" ht="24" customHeight="1"/>
    <row r="25" spans="2:15" ht="24" customHeight="1"/>
    <row r="26" spans="2:15" ht="24" customHeight="1"/>
    <row r="27" spans="2:15" ht="24" customHeight="1"/>
    <row r="28" spans="2:15" ht="24" customHeight="1"/>
    <row r="29" spans="2:15" ht="24" customHeight="1"/>
    <row r="30" spans="2:15" ht="24" customHeight="1"/>
    <row r="31" spans="2:15" ht="24" customHeight="1"/>
    <row r="32" spans="2:1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" footer="0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0"/>
  <sheetViews>
    <sheetView topLeftCell="B1" zoomScale="60" zoomScaleNormal="60" workbookViewId="0">
      <selection activeCell="Q5" sqref="Q5"/>
    </sheetView>
  </sheetViews>
  <sheetFormatPr defaultColWidth="15.85546875" defaultRowHeight="15" customHeight="1"/>
  <cols>
    <col min="1" max="1" width="0" style="2" hidden="1" customWidth="1"/>
    <col min="2" max="3" width="15.85546875" style="2"/>
    <col min="4" max="4" width="11.140625" style="2" bestFit="1" customWidth="1"/>
    <col min="5" max="5" width="12.7109375" style="2" bestFit="1" customWidth="1"/>
    <col min="6" max="6" width="10.42578125" style="2" bestFit="1" customWidth="1"/>
    <col min="7" max="7" width="14" style="2" bestFit="1" customWidth="1"/>
    <col min="8" max="8" width="18.42578125" style="2" bestFit="1" customWidth="1"/>
    <col min="9" max="9" width="16.5703125" style="2" bestFit="1" customWidth="1"/>
    <col min="10" max="10" width="10.85546875" style="2" bestFit="1" customWidth="1"/>
    <col min="11" max="11" width="8" style="2" bestFit="1" customWidth="1"/>
    <col min="12" max="12" width="15.85546875" style="2"/>
    <col min="13" max="13" width="15.42578125" style="2" bestFit="1" customWidth="1"/>
    <col min="14" max="14" width="12.28515625" style="2" bestFit="1" customWidth="1"/>
    <col min="15" max="15" width="9.85546875" style="2" bestFit="1" customWidth="1"/>
    <col min="16" max="16384" width="15.85546875" style="2"/>
  </cols>
  <sheetData>
    <row r="1" spans="1:15" ht="24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71.25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5" ht="50.25" customHeight="1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5" ht="24" customHeight="1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5" ht="24" customHeight="1">
      <c r="B7" s="14" t="s">
        <v>54</v>
      </c>
      <c r="C7" s="5">
        <f t="shared" ref="C7:N7" si="0">SUM(C8:C19)</f>
        <v>1630</v>
      </c>
      <c r="D7" s="5">
        <f t="shared" si="0"/>
        <v>1630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6"/>
    </row>
    <row r="8" spans="1:15" ht="24" customHeight="1">
      <c r="B8" s="35" t="s">
        <v>55</v>
      </c>
      <c r="C8" s="15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4" customHeight="1">
      <c r="B9" s="35" t="s">
        <v>56</v>
      </c>
      <c r="C9" s="15"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24" customHeight="1">
      <c r="B10" s="35" t="s">
        <v>57</v>
      </c>
      <c r="C10" s="15">
        <v>250</v>
      </c>
      <c r="D10" s="7">
        <v>250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4" customHeight="1">
      <c r="B11" s="35" t="s">
        <v>58</v>
      </c>
      <c r="C11" s="15"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4" customHeight="1">
      <c r="B12" s="35" t="s">
        <v>59</v>
      </c>
      <c r="C12" s="15">
        <v>200</v>
      </c>
      <c r="D12" s="7">
        <v>200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4" customHeight="1">
      <c r="B13" s="35" t="s">
        <v>60</v>
      </c>
      <c r="C13" s="15"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4" customHeight="1">
      <c r="B14" s="35" t="s">
        <v>61</v>
      </c>
      <c r="C14" s="15"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4" customHeight="1">
      <c r="B15" s="35" t="s">
        <v>62</v>
      </c>
      <c r="C15" s="15"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4" customHeight="1">
      <c r="B16" s="35" t="s">
        <v>63</v>
      </c>
      <c r="C16" s="15"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24" customHeight="1">
      <c r="B17" s="35" t="s">
        <v>64</v>
      </c>
      <c r="C17" s="15"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24" customHeight="1">
      <c r="B18" s="7" t="s">
        <v>65</v>
      </c>
      <c r="C18" s="7">
        <v>316</v>
      </c>
      <c r="D18" s="7">
        <v>316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24" customHeight="1">
      <c r="B19" s="7" t="s">
        <v>66</v>
      </c>
      <c r="C19" s="7">
        <v>864</v>
      </c>
      <c r="D19" s="7">
        <v>864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24" customHeight="1"/>
    <row r="21" spans="2:15" ht="24" customHeight="1"/>
    <row r="22" spans="2:15" ht="24" customHeight="1"/>
    <row r="23" spans="2:15" ht="24" customHeight="1"/>
    <row r="24" spans="2:15" ht="24" customHeight="1"/>
    <row r="25" spans="2:15" ht="24" customHeight="1"/>
    <row r="26" spans="2:15" ht="24" customHeight="1"/>
    <row r="27" spans="2:15" ht="24" customHeight="1"/>
    <row r="28" spans="2:15" ht="24" customHeight="1"/>
    <row r="29" spans="2:15" ht="24" customHeight="1"/>
    <row r="30" spans="2:15" ht="24" customHeight="1"/>
    <row r="31" spans="2:15" ht="24" customHeight="1"/>
    <row r="32" spans="2:1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" footer="0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0"/>
  <sheetViews>
    <sheetView topLeftCell="B1" zoomScale="70" zoomScaleNormal="70" workbookViewId="0">
      <selection activeCell="R5" sqref="R5"/>
    </sheetView>
  </sheetViews>
  <sheetFormatPr defaultColWidth="14.42578125" defaultRowHeight="15" customHeight="1"/>
  <cols>
    <col min="1" max="1" width="5.28515625" style="2" hidden="1" customWidth="1"/>
    <col min="2" max="2" width="16.42578125" style="2" customWidth="1"/>
    <col min="3" max="3" width="18.85546875" style="2" customWidth="1"/>
    <col min="4" max="4" width="11.5703125" style="2" bestFit="1" customWidth="1"/>
    <col min="5" max="5" width="13.5703125" style="2" customWidth="1"/>
    <col min="6" max="6" width="10.28515625" style="2" bestFit="1" customWidth="1"/>
    <col min="7" max="7" width="13.5703125" style="2" bestFit="1" customWidth="1"/>
    <col min="8" max="8" width="17.85546875" style="2" bestFit="1" customWidth="1"/>
    <col min="9" max="9" width="16.7109375" style="2" bestFit="1" customWidth="1"/>
    <col min="10" max="10" width="11.5703125" style="2" bestFit="1" customWidth="1"/>
    <col min="11" max="11" width="7.42578125" style="2" bestFit="1" customWidth="1"/>
    <col min="12" max="12" width="15.7109375" style="2" bestFit="1" customWidth="1"/>
    <col min="13" max="13" width="15" style="2" bestFit="1" customWidth="1"/>
    <col min="14" max="14" width="12.85546875" style="2" bestFit="1" customWidth="1"/>
    <col min="15" max="15" width="9.140625" style="2" customWidth="1"/>
    <col min="16" max="26" width="8.7109375" style="2" customWidth="1"/>
    <col min="27" max="16384" width="14.42578125" style="2"/>
  </cols>
  <sheetData>
    <row r="1" spans="1:15" ht="24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24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5" ht="69.75" customHeight="1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5" ht="24" customHeight="1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5" ht="24" customHeight="1">
      <c r="B7" s="14" t="s">
        <v>116</v>
      </c>
      <c r="C7" s="5">
        <f t="shared" ref="C7:N7" si="0">SUM(C8:C30)</f>
        <v>40007.5</v>
      </c>
      <c r="D7" s="5">
        <f t="shared" si="0"/>
        <v>6639</v>
      </c>
      <c r="E7" s="5">
        <f t="shared" si="0"/>
        <v>2735.75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3569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27063.75</v>
      </c>
      <c r="O7" s="6"/>
    </row>
    <row r="8" spans="1:15" ht="24" customHeight="1">
      <c r="B8" s="35" t="s">
        <v>117</v>
      </c>
      <c r="C8" s="15">
        <v>1049</v>
      </c>
      <c r="D8" s="7">
        <v>849</v>
      </c>
      <c r="E8" s="7"/>
      <c r="F8" s="7"/>
      <c r="G8" s="7"/>
      <c r="H8" s="7"/>
      <c r="I8" s="7"/>
      <c r="J8" s="7"/>
      <c r="K8" s="7"/>
      <c r="L8" s="7"/>
      <c r="M8" s="7"/>
      <c r="N8" s="7">
        <v>200</v>
      </c>
      <c r="O8" s="7"/>
    </row>
    <row r="9" spans="1:15" ht="24" customHeight="1">
      <c r="B9" s="35" t="s">
        <v>118</v>
      </c>
      <c r="C9" s="15">
        <v>2539</v>
      </c>
      <c r="D9" s="7"/>
      <c r="E9" s="7">
        <v>200</v>
      </c>
      <c r="F9" s="7"/>
      <c r="G9" s="7"/>
      <c r="H9" s="7"/>
      <c r="I9" s="7"/>
      <c r="J9" s="7"/>
      <c r="K9" s="7"/>
      <c r="L9" s="7"/>
      <c r="M9" s="7"/>
      <c r="N9" s="7">
        <v>2339</v>
      </c>
      <c r="O9" s="7"/>
    </row>
    <row r="10" spans="1:15" ht="24" customHeight="1">
      <c r="B10" s="35" t="s">
        <v>119</v>
      </c>
      <c r="C10" s="15">
        <v>1535.75</v>
      </c>
      <c r="D10" s="7">
        <v>65</v>
      </c>
      <c r="E10" s="7">
        <v>18</v>
      </c>
      <c r="F10" s="7"/>
      <c r="G10" s="7"/>
      <c r="H10" s="7"/>
      <c r="I10" s="7"/>
      <c r="J10" s="7"/>
      <c r="K10" s="7"/>
      <c r="L10" s="7"/>
      <c r="M10" s="7"/>
      <c r="N10" s="16">
        <v>1452.75</v>
      </c>
      <c r="O10" s="7"/>
    </row>
    <row r="11" spans="1:15" ht="24" customHeight="1">
      <c r="B11" s="35" t="s">
        <v>120</v>
      </c>
      <c r="C11" s="15">
        <v>1233</v>
      </c>
      <c r="D11" s="7">
        <v>200</v>
      </c>
      <c r="E11" s="7"/>
      <c r="F11" s="7"/>
      <c r="G11" s="7"/>
      <c r="H11" s="7"/>
      <c r="I11" s="7"/>
      <c r="J11" s="7"/>
      <c r="K11" s="7"/>
      <c r="L11" s="7"/>
      <c r="M11" s="7"/>
      <c r="N11" s="41">
        <v>1033</v>
      </c>
      <c r="O11" s="7"/>
    </row>
    <row r="12" spans="1:15" ht="24" customHeight="1">
      <c r="B12" s="35" t="s">
        <v>121</v>
      </c>
      <c r="C12" s="15">
        <v>985</v>
      </c>
      <c r="D12" s="7">
        <v>885</v>
      </c>
      <c r="E12" s="7"/>
      <c r="F12" s="7"/>
      <c r="G12" s="7"/>
      <c r="H12" s="7"/>
      <c r="I12" s="7"/>
      <c r="J12" s="7"/>
      <c r="K12" s="7"/>
      <c r="L12" s="7"/>
      <c r="M12" s="7"/>
      <c r="N12" s="7">
        <v>100</v>
      </c>
      <c r="O12" s="7"/>
    </row>
    <row r="13" spans="1:15" ht="24" customHeight="1">
      <c r="B13" s="35" t="s">
        <v>122</v>
      </c>
      <c r="C13" s="15">
        <v>790.5</v>
      </c>
      <c r="D13" s="7">
        <v>18</v>
      </c>
      <c r="E13" s="7"/>
      <c r="F13" s="7"/>
      <c r="G13" s="7"/>
      <c r="H13" s="7"/>
      <c r="I13" s="7"/>
      <c r="J13" s="7"/>
      <c r="K13" s="7"/>
      <c r="L13" s="7"/>
      <c r="M13" s="7"/>
      <c r="N13" s="7">
        <v>772.5</v>
      </c>
      <c r="O13" s="7"/>
    </row>
    <row r="14" spans="1:15" ht="24" customHeight="1">
      <c r="B14" s="35" t="s">
        <v>123</v>
      </c>
      <c r="C14" s="15">
        <v>1079.25</v>
      </c>
      <c r="D14" s="7">
        <v>200</v>
      </c>
      <c r="E14" s="7">
        <v>10</v>
      </c>
      <c r="F14" s="7"/>
      <c r="G14" s="7"/>
      <c r="H14" s="7"/>
      <c r="I14" s="7"/>
      <c r="J14" s="7"/>
      <c r="K14" s="7"/>
      <c r="L14" s="7"/>
      <c r="M14" s="7"/>
      <c r="N14" s="7">
        <f>1079.25-210</f>
        <v>869.25</v>
      </c>
      <c r="O14" s="7"/>
    </row>
    <row r="15" spans="1:15" ht="24" customHeight="1">
      <c r="B15" s="35" t="s">
        <v>124</v>
      </c>
      <c r="C15" s="15">
        <v>1227</v>
      </c>
      <c r="D15" s="7">
        <f>1227-250-700</f>
        <v>277</v>
      </c>
      <c r="E15" s="7">
        <v>250</v>
      </c>
      <c r="F15" s="7"/>
      <c r="G15" s="7"/>
      <c r="H15" s="7"/>
      <c r="I15" s="7"/>
      <c r="J15" s="7">
        <v>350</v>
      </c>
      <c r="K15" s="7"/>
      <c r="L15" s="7"/>
      <c r="M15" s="7"/>
      <c r="N15" s="7">
        <v>350</v>
      </c>
      <c r="O15" s="7"/>
    </row>
    <row r="16" spans="1:15" ht="24" customHeight="1">
      <c r="B16" s="35" t="s">
        <v>125</v>
      </c>
      <c r="C16" s="15">
        <v>2676</v>
      </c>
      <c r="D16" s="7">
        <v>600</v>
      </c>
      <c r="E16" s="7"/>
      <c r="F16" s="7"/>
      <c r="G16" s="7"/>
      <c r="H16" s="7"/>
      <c r="I16" s="7"/>
      <c r="J16" s="7"/>
      <c r="K16" s="7"/>
      <c r="L16" s="7"/>
      <c r="M16" s="7"/>
      <c r="N16" s="41">
        <v>2076</v>
      </c>
      <c r="O16" s="7"/>
    </row>
    <row r="17" spans="2:15" ht="24" customHeight="1">
      <c r="B17" s="35" t="s">
        <v>126</v>
      </c>
      <c r="C17" s="15">
        <v>2108</v>
      </c>
      <c r="D17" s="7">
        <v>250</v>
      </c>
      <c r="E17" s="7"/>
      <c r="F17" s="7"/>
      <c r="G17" s="7"/>
      <c r="H17" s="7"/>
      <c r="I17" s="7"/>
      <c r="J17" s="7"/>
      <c r="K17" s="7"/>
      <c r="L17" s="7"/>
      <c r="M17" s="7"/>
      <c r="N17" s="7">
        <v>1858</v>
      </c>
      <c r="O17" s="7"/>
    </row>
    <row r="18" spans="2:15" ht="24" customHeight="1">
      <c r="B18" s="7" t="s">
        <v>127</v>
      </c>
      <c r="C18" s="7">
        <v>978</v>
      </c>
      <c r="D18" s="7">
        <v>800</v>
      </c>
      <c r="E18" s="7"/>
      <c r="F18" s="7"/>
      <c r="G18" s="7"/>
      <c r="H18" s="7"/>
      <c r="I18" s="7"/>
      <c r="J18" s="7"/>
      <c r="K18" s="7"/>
      <c r="L18" s="7"/>
      <c r="M18" s="7"/>
      <c r="N18" s="7">
        <v>178</v>
      </c>
      <c r="O18" s="7"/>
    </row>
    <row r="19" spans="2:15" ht="24" customHeight="1">
      <c r="B19" s="7" t="s">
        <v>128</v>
      </c>
      <c r="C19" s="7">
        <v>1683.75</v>
      </c>
      <c r="D19" s="7">
        <v>200</v>
      </c>
      <c r="E19" s="7">
        <v>10</v>
      </c>
      <c r="F19" s="7"/>
      <c r="G19" s="7"/>
      <c r="H19" s="7"/>
      <c r="I19" s="7"/>
      <c r="J19" s="7"/>
      <c r="K19" s="7"/>
      <c r="L19" s="7"/>
      <c r="M19" s="7"/>
      <c r="N19" s="7">
        <f>1683.75-210</f>
        <v>1473.75</v>
      </c>
      <c r="O19" s="7"/>
    </row>
    <row r="20" spans="2:15" ht="24" customHeight="1">
      <c r="B20" s="7" t="s">
        <v>129</v>
      </c>
      <c r="C20" s="7">
        <v>3448</v>
      </c>
      <c r="D20" s="7">
        <v>400</v>
      </c>
      <c r="E20" s="7"/>
      <c r="F20" s="7"/>
      <c r="G20" s="7"/>
      <c r="H20" s="7"/>
      <c r="I20" s="7"/>
      <c r="J20" s="7"/>
      <c r="K20" s="7"/>
      <c r="L20" s="7"/>
      <c r="M20" s="7"/>
      <c r="N20" s="41">
        <v>3048</v>
      </c>
      <c r="O20" s="7"/>
    </row>
    <row r="21" spans="2:15" ht="24" customHeight="1">
      <c r="B21" s="7" t="s">
        <v>130</v>
      </c>
      <c r="C21" s="7">
        <v>1334</v>
      </c>
      <c r="D21" s="7"/>
      <c r="E21" s="7">
        <v>334</v>
      </c>
      <c r="F21" s="7"/>
      <c r="G21" s="7"/>
      <c r="H21" s="7"/>
      <c r="I21" s="7"/>
      <c r="J21" s="7"/>
      <c r="K21" s="7"/>
      <c r="L21" s="7"/>
      <c r="M21" s="7"/>
      <c r="N21" s="7">
        <v>1000</v>
      </c>
      <c r="O21" s="7"/>
    </row>
    <row r="22" spans="2:15" ht="24" customHeight="1">
      <c r="B22" s="7" t="s">
        <v>131</v>
      </c>
      <c r="C22" s="7">
        <v>1591</v>
      </c>
      <c r="D22" s="7">
        <v>80</v>
      </c>
      <c r="E22" s="7">
        <v>150</v>
      </c>
      <c r="F22" s="7"/>
      <c r="G22" s="7"/>
      <c r="H22" s="7"/>
      <c r="I22" s="7"/>
      <c r="J22" s="7">
        <v>79</v>
      </c>
      <c r="K22" s="7"/>
      <c r="L22" s="7"/>
      <c r="M22" s="7"/>
      <c r="N22" s="7">
        <v>1282</v>
      </c>
      <c r="O22" s="7"/>
    </row>
    <row r="23" spans="2:15" ht="24" customHeight="1">
      <c r="B23" s="7" t="s">
        <v>132</v>
      </c>
      <c r="C23" s="7">
        <v>1331</v>
      </c>
      <c r="D23" s="7">
        <v>86</v>
      </c>
      <c r="E23" s="7"/>
      <c r="F23" s="7"/>
      <c r="G23" s="7"/>
      <c r="H23" s="7"/>
      <c r="I23" s="7"/>
      <c r="J23" s="7">
        <v>50</v>
      </c>
      <c r="K23" s="7"/>
      <c r="L23" s="7"/>
      <c r="M23" s="7"/>
      <c r="N23" s="7">
        <v>1195</v>
      </c>
      <c r="O23" s="7"/>
    </row>
    <row r="24" spans="2:15" ht="24" customHeight="1">
      <c r="B24" s="7" t="s">
        <v>133</v>
      </c>
      <c r="C24" s="7">
        <v>4427</v>
      </c>
      <c r="D24" s="7">
        <v>350</v>
      </c>
      <c r="E24" s="7">
        <f>4427-2475-890</f>
        <v>1062</v>
      </c>
      <c r="F24" s="7"/>
      <c r="G24" s="7"/>
      <c r="H24" s="7"/>
      <c r="I24" s="7"/>
      <c r="J24" s="7">
        <f>4427-350-890-1062</f>
        <v>2125</v>
      </c>
      <c r="K24" s="7"/>
      <c r="L24" s="7"/>
      <c r="M24" s="7"/>
      <c r="N24" s="7">
        <v>890</v>
      </c>
      <c r="O24" s="7"/>
    </row>
    <row r="25" spans="2:15" ht="24" customHeight="1">
      <c r="B25" s="7" t="s">
        <v>134</v>
      </c>
      <c r="C25" s="7">
        <v>1759</v>
      </c>
      <c r="D25" s="7">
        <v>500</v>
      </c>
      <c r="E25" s="7"/>
      <c r="F25" s="7"/>
      <c r="G25" s="7"/>
      <c r="H25" s="7"/>
      <c r="I25" s="7"/>
      <c r="J25" s="7"/>
      <c r="K25" s="7"/>
      <c r="L25" s="7"/>
      <c r="M25" s="7"/>
      <c r="N25" s="41">
        <v>1259</v>
      </c>
      <c r="O25" s="7"/>
    </row>
    <row r="26" spans="2:15" ht="24" customHeight="1">
      <c r="B26" s="7" t="s">
        <v>135</v>
      </c>
      <c r="C26" s="7">
        <v>2547.25</v>
      </c>
      <c r="D26" s="7"/>
      <c r="E26" s="7">
        <v>47</v>
      </c>
      <c r="F26" s="7"/>
      <c r="G26" s="7"/>
      <c r="H26" s="7"/>
      <c r="I26" s="7"/>
      <c r="J26" s="7"/>
      <c r="K26" s="7"/>
      <c r="L26" s="7"/>
      <c r="M26" s="7"/>
      <c r="N26" s="7">
        <v>2500.25</v>
      </c>
      <c r="O26" s="7"/>
    </row>
    <row r="27" spans="2:15" ht="24" customHeight="1">
      <c r="B27" s="7" t="s">
        <v>136</v>
      </c>
      <c r="C27" s="7">
        <v>365</v>
      </c>
      <c r="D27" s="7">
        <f>365-180-73</f>
        <v>112</v>
      </c>
      <c r="E27" s="7"/>
      <c r="F27" s="7"/>
      <c r="G27" s="7"/>
      <c r="H27" s="7"/>
      <c r="I27" s="7"/>
      <c r="J27" s="7">
        <v>180</v>
      </c>
      <c r="K27" s="7"/>
      <c r="L27" s="7"/>
      <c r="M27" s="7"/>
      <c r="N27" s="7">
        <f>365-56-236</f>
        <v>73</v>
      </c>
      <c r="O27" s="7"/>
    </row>
    <row r="28" spans="2:15" ht="24" customHeight="1">
      <c r="B28" s="7" t="s">
        <v>137</v>
      </c>
      <c r="C28" s="7">
        <v>1348</v>
      </c>
      <c r="D28" s="7">
        <v>200</v>
      </c>
      <c r="E28" s="7">
        <v>110</v>
      </c>
      <c r="F28" s="7"/>
      <c r="G28" s="7"/>
      <c r="H28" s="7"/>
      <c r="I28" s="7"/>
      <c r="J28" s="7"/>
      <c r="K28" s="7"/>
      <c r="L28" s="7"/>
      <c r="M28" s="7"/>
      <c r="N28" s="7">
        <f>1348-310</f>
        <v>1038</v>
      </c>
      <c r="O28" s="7"/>
    </row>
    <row r="29" spans="2:15" ht="24" customHeight="1">
      <c r="B29" s="7" t="s">
        <v>138</v>
      </c>
      <c r="C29" s="7">
        <v>294</v>
      </c>
      <c r="D29" s="7">
        <v>17</v>
      </c>
      <c r="E29" s="7">
        <v>40.75</v>
      </c>
      <c r="F29" s="7"/>
      <c r="G29" s="7"/>
      <c r="H29" s="7"/>
      <c r="I29" s="7"/>
      <c r="J29" s="7"/>
      <c r="K29" s="7"/>
      <c r="L29" s="7"/>
      <c r="M29" s="7"/>
      <c r="N29" s="7">
        <v>236.25</v>
      </c>
      <c r="O29" s="7"/>
    </row>
    <row r="30" spans="2:15" ht="24" customHeight="1">
      <c r="B30" s="7" t="s">
        <v>139</v>
      </c>
      <c r="C30" s="7">
        <v>3679</v>
      </c>
      <c r="D30" s="7">
        <f>550</f>
        <v>550</v>
      </c>
      <c r="E30" s="7">
        <f>3679-550-785-1840</f>
        <v>504</v>
      </c>
      <c r="F30" s="7"/>
      <c r="G30" s="7"/>
      <c r="H30" s="7"/>
      <c r="I30" s="7"/>
      <c r="J30" s="7">
        <v>785</v>
      </c>
      <c r="K30" s="7"/>
      <c r="L30" s="7"/>
      <c r="M30" s="7"/>
      <c r="N30" s="7">
        <v>1840</v>
      </c>
      <c r="O30" s="7"/>
    </row>
    <row r="31" spans="2:15" ht="24" customHeight="1"/>
    <row r="32" spans="2:15" ht="24" customHeight="1"/>
    <row r="33" spans="4:4" ht="24" customHeight="1"/>
    <row r="34" spans="4:4" ht="24" customHeight="1">
      <c r="D34" s="42"/>
    </row>
    <row r="35" spans="4:4" ht="24" customHeight="1"/>
    <row r="36" spans="4:4" ht="24" customHeight="1"/>
    <row r="37" spans="4:4" ht="24" customHeight="1"/>
    <row r="38" spans="4:4" ht="24" customHeight="1"/>
    <row r="39" spans="4:4" ht="24" customHeight="1"/>
    <row r="40" spans="4:4" ht="24" customHeight="1"/>
    <row r="41" spans="4:4" ht="24" customHeight="1"/>
    <row r="42" spans="4:4" ht="24" customHeight="1"/>
    <row r="43" spans="4:4" ht="24" customHeight="1"/>
    <row r="44" spans="4:4" ht="24" customHeight="1"/>
    <row r="45" spans="4:4" ht="24" customHeight="1"/>
    <row r="46" spans="4:4" ht="24" customHeight="1"/>
    <row r="47" spans="4:4" ht="24" customHeight="1"/>
    <row r="48" spans="4:4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23622047244094491" right="0.23622047244094491" top="0.74803149606299213" bottom="0.74803149606299213" header="0" footer="0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00"/>
  <sheetViews>
    <sheetView topLeftCell="B1" zoomScale="70" zoomScaleNormal="70" workbookViewId="0">
      <selection activeCell="S15" sqref="S15"/>
    </sheetView>
  </sheetViews>
  <sheetFormatPr defaultColWidth="14.42578125" defaultRowHeight="15" customHeight="1"/>
  <cols>
    <col min="1" max="1" width="5.28515625" style="2" hidden="1" customWidth="1"/>
    <col min="2" max="2" width="16" style="2" bestFit="1" customWidth="1"/>
    <col min="3" max="3" width="21.42578125" style="2" customWidth="1"/>
    <col min="4" max="4" width="8.5703125" style="2" bestFit="1" customWidth="1"/>
    <col min="5" max="5" width="12" style="2" bestFit="1" customWidth="1"/>
    <col min="6" max="6" width="9.7109375" style="2" bestFit="1" customWidth="1"/>
    <col min="7" max="7" width="12.85546875" style="2" bestFit="1" customWidth="1"/>
    <col min="8" max="8" width="17.28515625" style="2" bestFit="1" customWidth="1"/>
    <col min="9" max="9" width="15.42578125" style="2" bestFit="1" customWidth="1"/>
    <col min="10" max="10" width="11.5703125" style="2" bestFit="1" customWidth="1"/>
    <col min="11" max="11" width="7" style="2" bestFit="1" customWidth="1"/>
    <col min="12" max="12" width="14.7109375" style="2" bestFit="1" customWidth="1"/>
    <col min="13" max="13" width="14.28515625" style="2" bestFit="1" customWidth="1"/>
    <col min="14" max="14" width="12.85546875" style="2" bestFit="1" customWidth="1"/>
    <col min="15" max="15" width="9.5703125" style="2" bestFit="1" customWidth="1"/>
    <col min="16" max="26" width="8.7109375" style="2" customWidth="1"/>
    <col min="27" max="16384" width="14.42578125" style="2"/>
  </cols>
  <sheetData>
    <row r="1" spans="1:15" ht="24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24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5" ht="58.5" customHeight="1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5" ht="24" customHeight="1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5" ht="24" customHeight="1">
      <c r="B7" s="14" t="s">
        <v>99</v>
      </c>
      <c r="C7" s="5">
        <f t="shared" ref="C7:N7" si="0">SUM(C8:C23)</f>
        <v>19070</v>
      </c>
      <c r="D7" s="5">
        <f t="shared" si="0"/>
        <v>50</v>
      </c>
      <c r="E7" s="5">
        <f t="shared" si="0"/>
        <v>369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1460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17191</v>
      </c>
      <c r="O7" s="6"/>
    </row>
    <row r="8" spans="1:15" ht="24" customHeight="1">
      <c r="B8" s="8" t="s">
        <v>100</v>
      </c>
      <c r="C8" s="9">
        <v>2900</v>
      </c>
      <c r="D8" s="7"/>
      <c r="E8" s="7">
        <v>50</v>
      </c>
      <c r="F8" s="7"/>
      <c r="G8" s="7"/>
      <c r="H8" s="7"/>
      <c r="I8" s="7"/>
      <c r="J8" s="7">
        <v>200</v>
      </c>
      <c r="K8" s="7"/>
      <c r="L8" s="7"/>
      <c r="M8" s="7"/>
      <c r="N8" s="7">
        <v>2650</v>
      </c>
      <c r="O8" s="7"/>
    </row>
    <row r="9" spans="1:15" ht="24" customHeight="1">
      <c r="B9" s="8" t="s">
        <v>101</v>
      </c>
      <c r="C9" s="9">
        <v>205</v>
      </c>
      <c r="D9" s="7"/>
      <c r="E9" s="7">
        <v>25</v>
      </c>
      <c r="F9" s="7"/>
      <c r="G9" s="7"/>
      <c r="H9" s="7"/>
      <c r="I9" s="7"/>
      <c r="J9" s="7">
        <v>57</v>
      </c>
      <c r="K9" s="7"/>
      <c r="L9" s="7"/>
      <c r="M9" s="7"/>
      <c r="N9" s="7">
        <v>123</v>
      </c>
      <c r="O9" s="7"/>
    </row>
    <row r="10" spans="1:15" ht="24" customHeight="1">
      <c r="B10" s="8" t="s">
        <v>102</v>
      </c>
      <c r="C10" s="9">
        <v>400</v>
      </c>
      <c r="D10" s="7"/>
      <c r="E10" s="7">
        <v>30</v>
      </c>
      <c r="F10" s="7"/>
      <c r="G10" s="7"/>
      <c r="H10" s="7"/>
      <c r="I10" s="7"/>
      <c r="J10" s="7">
        <v>91</v>
      </c>
      <c r="K10" s="7"/>
      <c r="L10" s="7"/>
      <c r="M10" s="7"/>
      <c r="N10" s="7">
        <v>279</v>
      </c>
      <c r="O10" s="7"/>
    </row>
    <row r="11" spans="1:15" ht="24" customHeight="1">
      <c r="B11" s="8" t="s">
        <v>103</v>
      </c>
      <c r="C11" s="9">
        <v>1680</v>
      </c>
      <c r="D11" s="7"/>
      <c r="E11" s="7">
        <v>24</v>
      </c>
      <c r="F11" s="7"/>
      <c r="G11" s="7"/>
      <c r="H11" s="7"/>
      <c r="I11" s="7"/>
      <c r="J11" s="7">
        <v>150</v>
      </c>
      <c r="K11" s="7"/>
      <c r="L11" s="7"/>
      <c r="M11" s="7"/>
      <c r="N11" s="7">
        <v>1506</v>
      </c>
      <c r="O11" s="7"/>
    </row>
    <row r="12" spans="1:15" ht="24" customHeight="1">
      <c r="B12" s="8" t="s">
        <v>104</v>
      </c>
      <c r="C12" s="9">
        <v>1000</v>
      </c>
      <c r="D12" s="7">
        <v>50</v>
      </c>
      <c r="E12" s="7">
        <v>26</v>
      </c>
      <c r="F12" s="7"/>
      <c r="G12" s="7"/>
      <c r="H12" s="7"/>
      <c r="I12" s="7"/>
      <c r="J12" s="7">
        <v>74</v>
      </c>
      <c r="K12" s="7"/>
      <c r="L12" s="7"/>
      <c r="M12" s="7"/>
      <c r="N12" s="7">
        <v>850</v>
      </c>
      <c r="O12" s="7"/>
    </row>
    <row r="13" spans="1:15" ht="24" customHeight="1">
      <c r="B13" s="8" t="s">
        <v>105</v>
      </c>
      <c r="C13" s="9">
        <v>1013</v>
      </c>
      <c r="D13" s="7"/>
      <c r="E13" s="7">
        <v>30</v>
      </c>
      <c r="F13" s="7"/>
      <c r="G13" s="7"/>
      <c r="H13" s="7"/>
      <c r="I13" s="7"/>
      <c r="J13" s="7">
        <v>91</v>
      </c>
      <c r="K13" s="7"/>
      <c r="L13" s="7"/>
      <c r="M13" s="7"/>
      <c r="N13" s="7">
        <v>892</v>
      </c>
      <c r="O13" s="7"/>
    </row>
    <row r="14" spans="1:15" ht="24" customHeight="1">
      <c r="B14" s="8" t="s">
        <v>106</v>
      </c>
      <c r="C14" s="9">
        <v>849</v>
      </c>
      <c r="D14" s="7"/>
      <c r="E14" s="7">
        <v>25</v>
      </c>
      <c r="F14" s="7"/>
      <c r="G14" s="7"/>
      <c r="H14" s="7"/>
      <c r="I14" s="7"/>
      <c r="J14" s="7">
        <v>74</v>
      </c>
      <c r="K14" s="7"/>
      <c r="L14" s="7"/>
      <c r="M14" s="7"/>
      <c r="N14" s="7">
        <v>750</v>
      </c>
      <c r="O14" s="7"/>
    </row>
    <row r="15" spans="1:15" ht="24" customHeight="1">
      <c r="B15" s="8" t="s">
        <v>107</v>
      </c>
      <c r="C15" s="9">
        <v>1135</v>
      </c>
      <c r="D15" s="7"/>
      <c r="E15" s="7">
        <v>12</v>
      </c>
      <c r="F15" s="7"/>
      <c r="G15" s="7"/>
      <c r="H15" s="7"/>
      <c r="I15" s="7"/>
      <c r="J15" s="7">
        <v>97</v>
      </c>
      <c r="K15" s="7"/>
      <c r="L15" s="7"/>
      <c r="M15" s="7"/>
      <c r="N15" s="7">
        <v>1026</v>
      </c>
      <c r="O15" s="7"/>
    </row>
    <row r="16" spans="1:15" ht="24" customHeight="1">
      <c r="B16" s="8" t="s">
        <v>108</v>
      </c>
      <c r="C16" s="9">
        <v>364</v>
      </c>
      <c r="D16" s="7"/>
      <c r="E16" s="7">
        <v>27</v>
      </c>
      <c r="F16" s="7"/>
      <c r="G16" s="7"/>
      <c r="H16" s="7"/>
      <c r="I16" s="7"/>
      <c r="J16" s="7">
        <v>65</v>
      </c>
      <c r="K16" s="7"/>
      <c r="L16" s="7"/>
      <c r="M16" s="7"/>
      <c r="N16" s="7">
        <v>272</v>
      </c>
      <c r="O16" s="7"/>
    </row>
    <row r="17" spans="2:15" ht="24" customHeight="1">
      <c r="B17" s="8" t="s">
        <v>109</v>
      </c>
      <c r="C17" s="9">
        <v>1800</v>
      </c>
      <c r="D17" s="7"/>
      <c r="E17" s="7">
        <v>29</v>
      </c>
      <c r="F17" s="7"/>
      <c r="G17" s="7"/>
      <c r="H17" s="7"/>
      <c r="I17" s="7"/>
      <c r="J17" s="7">
        <v>87</v>
      </c>
      <c r="K17" s="7"/>
      <c r="L17" s="7"/>
      <c r="M17" s="7"/>
      <c r="N17" s="7">
        <v>1684</v>
      </c>
      <c r="O17" s="7"/>
    </row>
    <row r="18" spans="2:15" ht="24" customHeight="1">
      <c r="B18" s="10" t="s">
        <v>110</v>
      </c>
      <c r="C18" s="11">
        <v>800</v>
      </c>
      <c r="D18" s="7"/>
      <c r="E18" s="7">
        <v>14</v>
      </c>
      <c r="F18" s="7"/>
      <c r="G18" s="7"/>
      <c r="H18" s="7"/>
      <c r="I18" s="7"/>
      <c r="J18" s="7">
        <v>75</v>
      </c>
      <c r="K18" s="7"/>
      <c r="L18" s="7"/>
      <c r="M18" s="7"/>
      <c r="N18" s="7">
        <v>711</v>
      </c>
      <c r="O18" s="7"/>
    </row>
    <row r="19" spans="2:15" ht="24" customHeight="1">
      <c r="B19" s="10" t="s">
        <v>111</v>
      </c>
      <c r="C19" s="11">
        <v>2000</v>
      </c>
      <c r="D19" s="7"/>
      <c r="E19" s="7">
        <v>16</v>
      </c>
      <c r="F19" s="7"/>
      <c r="G19" s="7"/>
      <c r="H19" s="7"/>
      <c r="I19" s="7"/>
      <c r="J19" s="7">
        <v>68</v>
      </c>
      <c r="K19" s="7"/>
      <c r="L19" s="7"/>
      <c r="M19" s="7"/>
      <c r="N19" s="7">
        <v>1916</v>
      </c>
      <c r="O19" s="7"/>
    </row>
    <row r="20" spans="2:15" ht="24" customHeight="1">
      <c r="B20" s="10" t="s">
        <v>112</v>
      </c>
      <c r="C20" s="11">
        <v>1500</v>
      </c>
      <c r="D20" s="7"/>
      <c r="E20" s="7">
        <v>15</v>
      </c>
      <c r="F20" s="7"/>
      <c r="G20" s="7"/>
      <c r="H20" s="7"/>
      <c r="I20" s="7"/>
      <c r="J20" s="7">
        <v>78</v>
      </c>
      <c r="K20" s="7"/>
      <c r="L20" s="7"/>
      <c r="M20" s="7"/>
      <c r="N20" s="7">
        <v>1407</v>
      </c>
      <c r="O20" s="7"/>
    </row>
    <row r="21" spans="2:15" ht="24" customHeight="1">
      <c r="B21" s="10" t="s">
        <v>113</v>
      </c>
      <c r="C21" s="11">
        <v>1089</v>
      </c>
      <c r="D21" s="7"/>
      <c r="E21" s="7">
        <v>21</v>
      </c>
      <c r="F21" s="7"/>
      <c r="G21" s="7"/>
      <c r="H21" s="7"/>
      <c r="I21" s="7"/>
      <c r="J21" s="7">
        <v>87</v>
      </c>
      <c r="K21" s="7"/>
      <c r="L21" s="7"/>
      <c r="M21" s="7"/>
      <c r="N21" s="7">
        <v>981</v>
      </c>
      <c r="O21" s="7"/>
    </row>
    <row r="22" spans="2:15" ht="24" customHeight="1">
      <c r="B22" s="10" t="s">
        <v>114</v>
      </c>
      <c r="C22" s="11">
        <v>1600</v>
      </c>
      <c r="D22" s="7"/>
      <c r="E22" s="7">
        <v>10</v>
      </c>
      <c r="F22" s="7"/>
      <c r="G22" s="7"/>
      <c r="H22" s="7"/>
      <c r="I22" s="7"/>
      <c r="J22" s="7">
        <v>98</v>
      </c>
      <c r="K22" s="7"/>
      <c r="L22" s="7"/>
      <c r="M22" s="7"/>
      <c r="N22" s="7">
        <v>1492</v>
      </c>
      <c r="O22" s="7"/>
    </row>
    <row r="23" spans="2:15" ht="24" customHeight="1">
      <c r="B23" s="10" t="s">
        <v>115</v>
      </c>
      <c r="C23" s="11">
        <v>735</v>
      </c>
      <c r="D23" s="7"/>
      <c r="E23" s="7">
        <v>15</v>
      </c>
      <c r="F23" s="7"/>
      <c r="G23" s="7"/>
      <c r="H23" s="7"/>
      <c r="I23" s="7"/>
      <c r="J23" s="7">
        <v>68</v>
      </c>
      <c r="K23" s="7"/>
      <c r="L23" s="7"/>
      <c r="M23" s="7"/>
      <c r="N23" s="7">
        <v>652</v>
      </c>
      <c r="O23" s="7"/>
    </row>
    <row r="24" spans="2:15" ht="24" customHeight="1"/>
    <row r="25" spans="2:15" ht="24" customHeight="1"/>
    <row r="26" spans="2:15" ht="24" customHeight="1"/>
    <row r="27" spans="2:15" ht="24" customHeight="1"/>
    <row r="28" spans="2:15" ht="24" customHeight="1"/>
    <row r="29" spans="2:15" ht="24" customHeight="1"/>
    <row r="30" spans="2:15" ht="24" customHeight="1"/>
    <row r="31" spans="2:15" ht="24" customHeight="1"/>
    <row r="32" spans="2:1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" footer="0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0"/>
  <sheetViews>
    <sheetView topLeftCell="B4" zoomScale="60" zoomScaleNormal="60" workbookViewId="0">
      <selection activeCell="T15" sqref="T15"/>
    </sheetView>
  </sheetViews>
  <sheetFormatPr defaultColWidth="14.42578125" defaultRowHeight="15" customHeight="1"/>
  <cols>
    <col min="1" max="1" width="5.28515625" style="2" hidden="1" customWidth="1"/>
    <col min="2" max="2" width="15.42578125" style="2" customWidth="1"/>
    <col min="3" max="3" width="18.42578125" style="2" customWidth="1"/>
    <col min="4" max="4" width="11.140625" style="2" bestFit="1" customWidth="1"/>
    <col min="5" max="5" width="12.7109375" style="2" bestFit="1" customWidth="1"/>
    <col min="6" max="6" width="10.42578125" style="2" bestFit="1" customWidth="1"/>
    <col min="7" max="7" width="14" style="2" bestFit="1" customWidth="1"/>
    <col min="8" max="8" width="18.42578125" style="2" bestFit="1" customWidth="1"/>
    <col min="9" max="9" width="14.7109375" style="2" customWidth="1"/>
    <col min="10" max="10" width="11.140625" style="2" bestFit="1" customWidth="1"/>
    <col min="11" max="11" width="9.42578125" style="2" bestFit="1" customWidth="1"/>
    <col min="12" max="12" width="15.42578125" style="2" customWidth="1"/>
    <col min="13" max="13" width="14.28515625" style="2" customWidth="1"/>
    <col min="14" max="14" width="11" style="2" customWidth="1"/>
    <col min="15" max="15" width="24.85546875" style="2" customWidth="1"/>
    <col min="16" max="26" width="8.7109375" style="2" customWidth="1"/>
    <col min="27" max="16384" width="14.42578125" style="2"/>
  </cols>
  <sheetData>
    <row r="1" spans="1:15" ht="24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24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5" ht="71.25" customHeight="1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5" ht="24" customHeight="1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5" ht="24" customHeight="1">
      <c r="B7" s="14" t="s">
        <v>78</v>
      </c>
      <c r="C7" s="5">
        <f t="shared" ref="C7:N7" si="0">SUM(C8:C25)</f>
        <v>15952.3</v>
      </c>
      <c r="D7" s="5">
        <f t="shared" si="0"/>
        <v>7330.25</v>
      </c>
      <c r="E7" s="5">
        <f t="shared" si="0"/>
        <v>2650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1200</v>
      </c>
      <c r="K7" s="5">
        <f t="shared" si="0"/>
        <v>200</v>
      </c>
      <c r="L7" s="5">
        <f t="shared" si="0"/>
        <v>0</v>
      </c>
      <c r="M7" s="5">
        <f t="shared" si="0"/>
        <v>0</v>
      </c>
      <c r="N7" s="5">
        <f t="shared" si="0"/>
        <v>4572.05</v>
      </c>
      <c r="O7" s="6"/>
    </row>
    <row r="8" spans="1:15" ht="24" customHeight="1">
      <c r="A8" s="36"/>
      <c r="B8" s="8" t="s">
        <v>79</v>
      </c>
      <c r="C8" s="37"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24" customHeight="1">
      <c r="A9" s="36"/>
      <c r="B9" s="8" t="s">
        <v>80</v>
      </c>
      <c r="C9" s="37">
        <v>575</v>
      </c>
      <c r="D9" s="38">
        <v>275</v>
      </c>
      <c r="E9" s="38">
        <v>200</v>
      </c>
      <c r="F9" s="38"/>
      <c r="G9" s="38"/>
      <c r="H9" s="38"/>
      <c r="I9" s="38"/>
      <c r="J9" s="38"/>
      <c r="K9" s="38"/>
      <c r="L9" s="38"/>
      <c r="M9" s="38"/>
      <c r="N9" s="38">
        <v>100</v>
      </c>
      <c r="O9" s="38"/>
    </row>
    <row r="10" spans="1:15" ht="24" customHeight="1">
      <c r="A10" s="36"/>
      <c r="B10" s="8" t="s">
        <v>81</v>
      </c>
      <c r="C10" s="37">
        <v>3822.05</v>
      </c>
      <c r="D10" s="38">
        <v>2000</v>
      </c>
      <c r="E10" s="38"/>
      <c r="F10" s="38"/>
      <c r="G10" s="38"/>
      <c r="H10" s="38"/>
      <c r="I10" s="38"/>
      <c r="J10" s="38">
        <v>400</v>
      </c>
      <c r="K10" s="38">
        <v>200</v>
      </c>
      <c r="L10" s="38"/>
      <c r="M10" s="38"/>
      <c r="N10" s="38">
        <v>1222.05</v>
      </c>
      <c r="O10" s="38"/>
    </row>
    <row r="11" spans="1:15" ht="24" customHeight="1">
      <c r="A11" s="36"/>
      <c r="B11" s="8" t="s">
        <v>82</v>
      </c>
      <c r="C11" s="37">
        <v>231</v>
      </c>
      <c r="D11" s="38">
        <v>181</v>
      </c>
      <c r="E11" s="38"/>
      <c r="F11" s="38"/>
      <c r="G11" s="38"/>
      <c r="H11" s="38"/>
      <c r="I11" s="38"/>
      <c r="J11" s="38"/>
      <c r="K11" s="38"/>
      <c r="L11" s="38"/>
      <c r="M11" s="38"/>
      <c r="N11" s="38">
        <v>50</v>
      </c>
      <c r="O11" s="50"/>
    </row>
    <row r="12" spans="1:15" ht="24" customHeight="1">
      <c r="A12" s="36"/>
      <c r="B12" s="8" t="s">
        <v>83</v>
      </c>
      <c r="C12" s="37">
        <v>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50"/>
    </row>
    <row r="13" spans="1:15" ht="60">
      <c r="A13" s="36"/>
      <c r="B13" s="8" t="s">
        <v>84</v>
      </c>
      <c r="C13" s="37">
        <v>1693</v>
      </c>
      <c r="D13" s="38">
        <v>293</v>
      </c>
      <c r="E13" s="38">
        <v>400</v>
      </c>
      <c r="F13" s="38"/>
      <c r="G13" s="38"/>
      <c r="H13" s="38"/>
      <c r="I13" s="38"/>
      <c r="J13" s="38">
        <v>500</v>
      </c>
      <c r="K13" s="38"/>
      <c r="L13" s="38"/>
      <c r="M13" s="38"/>
      <c r="N13" s="38">
        <v>500</v>
      </c>
      <c r="O13" s="51" t="s">
        <v>85</v>
      </c>
    </row>
    <row r="14" spans="1:15" ht="24" customHeight="1">
      <c r="A14" s="36"/>
      <c r="B14" s="8" t="s">
        <v>86</v>
      </c>
      <c r="C14" s="37">
        <v>900</v>
      </c>
      <c r="D14" s="38">
        <v>600</v>
      </c>
      <c r="E14" s="38"/>
      <c r="F14" s="38"/>
      <c r="G14" s="38"/>
      <c r="H14" s="38"/>
      <c r="I14" s="38"/>
      <c r="J14" s="38"/>
      <c r="K14" s="38"/>
      <c r="L14" s="38"/>
      <c r="M14" s="38"/>
      <c r="N14" s="38">
        <v>300</v>
      </c>
      <c r="O14" s="52"/>
    </row>
    <row r="15" spans="1:15" ht="24" customHeight="1">
      <c r="A15" s="36"/>
      <c r="B15" s="8" t="s">
        <v>87</v>
      </c>
      <c r="C15" s="37">
        <v>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52"/>
    </row>
    <row r="16" spans="1:15" ht="24" customHeight="1">
      <c r="A16" s="36"/>
      <c r="B16" s="8" t="s">
        <v>88</v>
      </c>
      <c r="C16" s="37">
        <v>893</v>
      </c>
      <c r="D16" s="38">
        <v>393</v>
      </c>
      <c r="E16" s="38"/>
      <c r="F16" s="38"/>
      <c r="G16" s="38"/>
      <c r="H16" s="38"/>
      <c r="I16" s="38"/>
      <c r="J16" s="38">
        <v>300</v>
      </c>
      <c r="K16" s="38"/>
      <c r="L16" s="38"/>
      <c r="M16" s="38"/>
      <c r="N16" s="38">
        <v>200</v>
      </c>
      <c r="O16" s="52"/>
    </row>
    <row r="17" spans="1:15" ht="24" customHeight="1">
      <c r="A17" s="36"/>
      <c r="B17" s="8" t="s">
        <v>89</v>
      </c>
      <c r="C17" s="37">
        <v>1404</v>
      </c>
      <c r="D17" s="38">
        <v>604</v>
      </c>
      <c r="E17" s="38">
        <v>700</v>
      </c>
      <c r="F17" s="38"/>
      <c r="G17" s="38"/>
      <c r="H17" s="38"/>
      <c r="I17" s="38"/>
      <c r="J17" s="38"/>
      <c r="K17" s="38"/>
      <c r="L17" s="38"/>
      <c r="M17" s="38"/>
      <c r="N17" s="38">
        <v>100</v>
      </c>
      <c r="O17" s="52"/>
    </row>
    <row r="18" spans="1:15" ht="24" customHeight="1">
      <c r="A18" s="36"/>
      <c r="B18" s="39" t="s">
        <v>90</v>
      </c>
      <c r="C18" s="40">
        <v>256.25</v>
      </c>
      <c r="D18" s="38">
        <v>206.25</v>
      </c>
      <c r="E18" s="38"/>
      <c r="F18" s="38"/>
      <c r="G18" s="38"/>
      <c r="H18" s="38"/>
      <c r="I18" s="38"/>
      <c r="J18" s="38"/>
      <c r="K18" s="38"/>
      <c r="L18" s="38"/>
      <c r="M18" s="38"/>
      <c r="N18" s="38">
        <v>50</v>
      </c>
      <c r="O18" s="52"/>
    </row>
    <row r="19" spans="1:15" ht="24" customHeight="1">
      <c r="A19" s="36"/>
      <c r="B19" s="39" t="s">
        <v>91</v>
      </c>
      <c r="C19" s="40">
        <v>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52"/>
    </row>
    <row r="20" spans="1:15" ht="60">
      <c r="A20" s="36"/>
      <c r="B20" s="39" t="s">
        <v>92</v>
      </c>
      <c r="C20" s="40">
        <v>1191</v>
      </c>
      <c r="D20" s="38">
        <v>191</v>
      </c>
      <c r="E20" s="38">
        <v>300</v>
      </c>
      <c r="F20" s="38"/>
      <c r="G20" s="38"/>
      <c r="H20" s="38"/>
      <c r="I20" s="38"/>
      <c r="J20" s="38"/>
      <c r="K20" s="38"/>
      <c r="L20" s="38"/>
      <c r="M20" s="38"/>
      <c r="N20" s="38">
        <v>700</v>
      </c>
      <c r="O20" s="51" t="s">
        <v>85</v>
      </c>
    </row>
    <row r="21" spans="1:15" ht="24" customHeight="1">
      <c r="A21" s="36"/>
      <c r="B21" s="39" t="s">
        <v>93</v>
      </c>
      <c r="C21" s="40">
        <v>350</v>
      </c>
      <c r="D21" s="38">
        <v>300</v>
      </c>
      <c r="E21" s="38"/>
      <c r="F21" s="38"/>
      <c r="G21" s="38"/>
      <c r="H21" s="38"/>
      <c r="I21" s="38"/>
      <c r="J21" s="38"/>
      <c r="K21" s="38"/>
      <c r="L21" s="38"/>
      <c r="M21" s="38"/>
      <c r="N21" s="38">
        <v>50</v>
      </c>
      <c r="O21" s="52"/>
    </row>
    <row r="22" spans="1:15" ht="24" customHeight="1">
      <c r="A22" s="36"/>
      <c r="B22" s="39" t="s">
        <v>94</v>
      </c>
      <c r="C22" s="40">
        <v>350</v>
      </c>
      <c r="D22" s="38">
        <v>300</v>
      </c>
      <c r="E22" s="38"/>
      <c r="F22" s="38"/>
      <c r="G22" s="38"/>
      <c r="H22" s="38"/>
      <c r="I22" s="38"/>
      <c r="J22" s="38"/>
      <c r="K22" s="38"/>
      <c r="L22" s="38"/>
      <c r="M22" s="38"/>
      <c r="N22" s="38">
        <v>50</v>
      </c>
      <c r="O22" s="52"/>
    </row>
    <row r="23" spans="1:15" ht="24" customHeight="1">
      <c r="A23" s="36"/>
      <c r="B23" s="39" t="s">
        <v>95</v>
      </c>
      <c r="C23" s="40">
        <v>1100</v>
      </c>
      <c r="D23" s="38">
        <v>900</v>
      </c>
      <c r="E23" s="38"/>
      <c r="F23" s="38"/>
      <c r="G23" s="38"/>
      <c r="H23" s="38"/>
      <c r="I23" s="38"/>
      <c r="J23" s="38"/>
      <c r="K23" s="38"/>
      <c r="L23" s="38"/>
      <c r="M23" s="38"/>
      <c r="N23" s="38">
        <v>200</v>
      </c>
      <c r="O23" s="52"/>
    </row>
    <row r="24" spans="1:15" ht="24" customHeight="1">
      <c r="A24" s="36"/>
      <c r="B24" s="38" t="s">
        <v>96</v>
      </c>
      <c r="C24" s="38">
        <v>672</v>
      </c>
      <c r="D24" s="38">
        <v>372</v>
      </c>
      <c r="E24" s="38">
        <v>200</v>
      </c>
      <c r="F24" s="38"/>
      <c r="G24" s="38"/>
      <c r="H24" s="38"/>
      <c r="I24" s="38"/>
      <c r="J24" s="38"/>
      <c r="K24" s="38"/>
      <c r="L24" s="38"/>
      <c r="M24" s="38"/>
      <c r="N24" s="38">
        <v>100</v>
      </c>
      <c r="O24" s="52"/>
    </row>
    <row r="25" spans="1:15" ht="75">
      <c r="A25" s="36"/>
      <c r="B25" s="38" t="s">
        <v>97</v>
      </c>
      <c r="C25" s="38">
        <v>2515</v>
      </c>
      <c r="D25" s="38">
        <v>715</v>
      </c>
      <c r="E25" s="38">
        <v>850</v>
      </c>
      <c r="F25" s="38"/>
      <c r="G25" s="38"/>
      <c r="H25" s="38"/>
      <c r="I25" s="38"/>
      <c r="J25" s="38"/>
      <c r="K25" s="38"/>
      <c r="L25" s="38"/>
      <c r="M25" s="38"/>
      <c r="N25" s="38">
        <v>950</v>
      </c>
      <c r="O25" s="51" t="s">
        <v>98</v>
      </c>
    </row>
    <row r="26" spans="1:15" ht="24" customHeight="1"/>
    <row r="27" spans="1:15" ht="24" customHeight="1"/>
    <row r="28" spans="1:15" ht="24" customHeight="1"/>
    <row r="29" spans="1:15" ht="24" customHeight="1"/>
    <row r="30" spans="1:15" ht="24" customHeight="1"/>
    <row r="31" spans="1:15" ht="24" customHeight="1"/>
    <row r="32" spans="1:1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35433070866141736" bottom="0.35433070866141736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00"/>
  <sheetViews>
    <sheetView topLeftCell="B1" zoomScale="70" zoomScaleNormal="70" workbookViewId="0">
      <selection activeCell="R24" sqref="R24"/>
    </sheetView>
  </sheetViews>
  <sheetFormatPr defaultColWidth="17.42578125" defaultRowHeight="15" customHeight="1"/>
  <cols>
    <col min="1" max="1" width="0" style="2" hidden="1" customWidth="1"/>
    <col min="2" max="3" width="17.42578125" style="2"/>
    <col min="4" max="4" width="9.28515625" style="2" customWidth="1"/>
    <col min="5" max="5" width="12" style="2" bestFit="1" customWidth="1"/>
    <col min="6" max="6" width="9.7109375" style="2" bestFit="1" customWidth="1"/>
    <col min="7" max="7" width="12.85546875" style="2" bestFit="1" customWidth="1"/>
    <col min="8" max="8" width="17.28515625" style="2" bestFit="1" customWidth="1"/>
    <col min="9" max="9" width="15.42578125" style="2" bestFit="1" customWidth="1"/>
    <col min="10" max="10" width="11.5703125" style="2" bestFit="1" customWidth="1"/>
    <col min="11" max="11" width="7.42578125" style="2" bestFit="1" customWidth="1"/>
    <col min="12" max="12" width="15.7109375" style="2" bestFit="1" customWidth="1"/>
    <col min="13" max="13" width="15" style="2" bestFit="1" customWidth="1"/>
    <col min="14" max="14" width="12.140625" style="2" bestFit="1" customWidth="1"/>
    <col min="15" max="15" width="15.7109375" style="2" bestFit="1" customWidth="1"/>
    <col min="16" max="16384" width="17.42578125" style="2"/>
  </cols>
  <sheetData>
    <row r="1" spans="1:15" ht="24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84" customHeight="1">
      <c r="A4" s="63" t="s">
        <v>3</v>
      </c>
      <c r="B4" s="63" t="s">
        <v>37</v>
      </c>
      <c r="C4" s="66" t="s">
        <v>5</v>
      </c>
      <c r="D4" s="55" t="s">
        <v>6</v>
      </c>
      <c r="E4" s="56"/>
      <c r="F4" s="56"/>
      <c r="G4" s="56"/>
      <c r="H4" s="56"/>
      <c r="I4" s="56"/>
      <c r="J4" s="56"/>
      <c r="K4" s="56"/>
      <c r="L4" s="56"/>
      <c r="M4" s="56"/>
      <c r="N4" s="54"/>
      <c r="O4" s="63" t="s">
        <v>7</v>
      </c>
    </row>
    <row r="5" spans="1:15" ht="24">
      <c r="A5" s="64"/>
      <c r="B5" s="64"/>
      <c r="C5" s="67"/>
      <c r="D5" s="55" t="s">
        <v>8</v>
      </c>
      <c r="E5" s="54"/>
      <c r="F5" s="55" t="s">
        <v>9</v>
      </c>
      <c r="G5" s="56"/>
      <c r="H5" s="56"/>
      <c r="I5" s="56"/>
      <c r="J5" s="54"/>
      <c r="K5" s="57" t="s">
        <v>10</v>
      </c>
      <c r="L5" s="57" t="s">
        <v>11</v>
      </c>
      <c r="M5" s="57" t="s">
        <v>12</v>
      </c>
      <c r="N5" s="65" t="s">
        <v>13</v>
      </c>
      <c r="O5" s="64"/>
    </row>
    <row r="6" spans="1:15" ht="24">
      <c r="A6" s="58"/>
      <c r="B6" s="58"/>
      <c r="C6" s="3" t="s">
        <v>14</v>
      </c>
      <c r="D6" s="12" t="s">
        <v>8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9</v>
      </c>
      <c r="K6" s="58"/>
      <c r="L6" s="58"/>
      <c r="M6" s="58"/>
      <c r="N6" s="58"/>
      <c r="O6" s="58"/>
    </row>
    <row r="7" spans="1:15" ht="24">
      <c r="B7" s="14" t="s">
        <v>140</v>
      </c>
      <c r="C7" s="5">
        <f t="shared" ref="C7:N7" si="0">SUM(C8:C24)</f>
        <v>8103.25</v>
      </c>
      <c r="D7" s="5">
        <f t="shared" si="0"/>
        <v>939.5</v>
      </c>
      <c r="E7" s="5">
        <f t="shared" si="0"/>
        <v>1028.5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1817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4318.25</v>
      </c>
      <c r="O7" s="6"/>
    </row>
    <row r="8" spans="1:15" ht="24">
      <c r="B8" s="8" t="s">
        <v>141</v>
      </c>
      <c r="C8" s="9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/>
      <c r="O8" s="7" t="s">
        <v>142</v>
      </c>
    </row>
    <row r="9" spans="1:15" ht="24">
      <c r="B9" s="8" t="s">
        <v>143</v>
      </c>
      <c r="C9" s="9">
        <v>25</v>
      </c>
      <c r="D9" s="7">
        <v>25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24">
      <c r="B10" s="8" t="s">
        <v>144</v>
      </c>
      <c r="C10" s="9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4">
      <c r="B11" s="8" t="s">
        <v>145</v>
      </c>
      <c r="C11" s="9">
        <v>501.25</v>
      </c>
      <c r="D11" s="7"/>
      <c r="E11" s="7"/>
      <c r="F11" s="7"/>
      <c r="G11" s="7"/>
      <c r="H11" s="7"/>
      <c r="I11" s="7"/>
      <c r="J11" s="7">
        <v>100</v>
      </c>
      <c r="K11" s="7"/>
      <c r="L11" s="7"/>
      <c r="M11" s="7"/>
      <c r="N11" s="7">
        <v>401.25</v>
      </c>
      <c r="O11" s="7"/>
    </row>
    <row r="12" spans="1:15" ht="24">
      <c r="B12" s="8" t="s">
        <v>146</v>
      </c>
      <c r="C12" s="9">
        <v>2635.25</v>
      </c>
      <c r="D12" s="7">
        <v>11.25</v>
      </c>
      <c r="E12" s="7">
        <v>800</v>
      </c>
      <c r="F12" s="7"/>
      <c r="G12" s="7"/>
      <c r="H12" s="7"/>
      <c r="I12" s="7"/>
      <c r="J12" s="7">
        <v>280</v>
      </c>
      <c r="K12" s="7"/>
      <c r="L12" s="7"/>
      <c r="M12" s="7"/>
      <c r="N12" s="7">
        <v>1544</v>
      </c>
      <c r="O12" s="7"/>
    </row>
    <row r="13" spans="1:15" ht="24">
      <c r="B13" s="8" t="s">
        <v>147</v>
      </c>
      <c r="C13" s="9">
        <v>232.75</v>
      </c>
      <c r="D13" s="7">
        <v>65.25</v>
      </c>
      <c r="E13" s="7"/>
      <c r="F13" s="7"/>
      <c r="G13" s="7"/>
      <c r="H13" s="7"/>
      <c r="I13" s="7"/>
      <c r="J13" s="7">
        <v>55</v>
      </c>
      <c r="K13" s="7"/>
      <c r="L13" s="7"/>
      <c r="M13" s="7"/>
      <c r="N13" s="7">
        <v>112.5</v>
      </c>
      <c r="O13" s="7"/>
    </row>
    <row r="14" spans="1:15" ht="24">
      <c r="B14" s="8" t="s">
        <v>148</v>
      </c>
      <c r="C14" s="9">
        <v>665</v>
      </c>
      <c r="D14" s="7">
        <v>212</v>
      </c>
      <c r="E14" s="7">
        <v>43</v>
      </c>
      <c r="F14" s="7"/>
      <c r="G14" s="7"/>
      <c r="H14" s="7"/>
      <c r="I14" s="7"/>
      <c r="J14" s="7"/>
      <c r="K14" s="7"/>
      <c r="L14" s="7"/>
      <c r="M14" s="7"/>
      <c r="N14" s="7">
        <v>410</v>
      </c>
      <c r="O14" s="7"/>
    </row>
    <row r="15" spans="1:15" ht="24">
      <c r="B15" s="8" t="s">
        <v>149</v>
      </c>
      <c r="C15" s="9">
        <v>468.75</v>
      </c>
      <c r="D15" s="7">
        <v>426</v>
      </c>
      <c r="E15" s="7"/>
      <c r="F15" s="7"/>
      <c r="G15" s="7"/>
      <c r="H15" s="7"/>
      <c r="I15" s="7"/>
      <c r="J15" s="7"/>
      <c r="K15" s="7"/>
      <c r="L15" s="7"/>
      <c r="M15" s="7"/>
      <c r="N15" s="7">
        <v>42.75</v>
      </c>
      <c r="O15" s="7"/>
    </row>
    <row r="16" spans="1:15" ht="24">
      <c r="B16" s="8" t="s">
        <v>150</v>
      </c>
      <c r="C16" s="9">
        <v>152</v>
      </c>
      <c r="D16" s="7">
        <v>22</v>
      </c>
      <c r="E16" s="7"/>
      <c r="F16" s="7"/>
      <c r="G16" s="7"/>
      <c r="H16" s="7"/>
      <c r="I16" s="7"/>
      <c r="J16" s="7"/>
      <c r="K16" s="7"/>
      <c r="L16" s="7"/>
      <c r="M16" s="7"/>
      <c r="N16" s="7">
        <v>130</v>
      </c>
      <c r="O16" s="7"/>
    </row>
    <row r="17" spans="2:15" ht="24">
      <c r="B17" s="8" t="s">
        <v>151</v>
      </c>
      <c r="C17" s="9">
        <v>552</v>
      </c>
      <c r="D17" s="7"/>
      <c r="E17" s="7">
        <v>52</v>
      </c>
      <c r="F17" s="7"/>
      <c r="G17" s="7"/>
      <c r="H17" s="7"/>
      <c r="I17" s="7"/>
      <c r="J17" s="7">
        <v>200</v>
      </c>
      <c r="K17" s="7"/>
      <c r="L17" s="7"/>
      <c r="M17" s="7"/>
      <c r="N17" s="7">
        <v>300</v>
      </c>
      <c r="O17" s="7"/>
    </row>
    <row r="18" spans="2:15" ht="24">
      <c r="B18" s="10" t="s">
        <v>152</v>
      </c>
      <c r="C18" s="11">
        <v>1133.5</v>
      </c>
      <c r="D18" s="7"/>
      <c r="E18" s="7">
        <v>33.5</v>
      </c>
      <c r="F18" s="7"/>
      <c r="G18" s="7"/>
      <c r="H18" s="7"/>
      <c r="I18" s="7"/>
      <c r="J18" s="7">
        <v>500</v>
      </c>
      <c r="K18" s="7"/>
      <c r="L18" s="7"/>
      <c r="M18" s="7"/>
      <c r="N18" s="7">
        <v>600</v>
      </c>
      <c r="O18" s="7"/>
    </row>
    <row r="19" spans="2:15" ht="24">
      <c r="B19" s="10" t="s">
        <v>153</v>
      </c>
      <c r="C19" s="11"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24">
      <c r="B20" s="10" t="s">
        <v>154</v>
      </c>
      <c r="C20" s="11"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24">
      <c r="B21" s="10" t="s">
        <v>155</v>
      </c>
      <c r="C21" s="11">
        <v>239.25</v>
      </c>
      <c r="D21" s="7"/>
      <c r="E21" s="7"/>
      <c r="F21" s="7"/>
      <c r="G21" s="7"/>
      <c r="H21" s="7"/>
      <c r="I21" s="7"/>
      <c r="J21" s="7">
        <v>100</v>
      </c>
      <c r="K21" s="7"/>
      <c r="L21" s="7"/>
      <c r="M21" s="7"/>
      <c r="N21" s="7">
        <v>139.25</v>
      </c>
      <c r="O21" s="7"/>
    </row>
    <row r="22" spans="2:15" ht="24">
      <c r="B22" s="10" t="s">
        <v>156</v>
      </c>
      <c r="C22" s="11"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ht="24">
      <c r="B23" s="10" t="s">
        <v>157</v>
      </c>
      <c r="C23" s="11">
        <v>973.5</v>
      </c>
      <c r="D23" s="7"/>
      <c r="E23" s="7">
        <v>100</v>
      </c>
      <c r="F23" s="7"/>
      <c r="G23" s="7"/>
      <c r="H23" s="7"/>
      <c r="I23" s="7"/>
      <c r="J23" s="7">
        <v>450</v>
      </c>
      <c r="K23" s="7"/>
      <c r="L23" s="7"/>
      <c r="M23" s="7"/>
      <c r="N23" s="7">
        <v>423.5</v>
      </c>
      <c r="O23" s="7"/>
    </row>
    <row r="24" spans="2:15" ht="24">
      <c r="B24" s="7" t="s">
        <v>158</v>
      </c>
      <c r="C24" s="7">
        <v>525</v>
      </c>
      <c r="D24" s="7">
        <v>178</v>
      </c>
      <c r="E24" s="7"/>
      <c r="F24" s="7"/>
      <c r="G24" s="7"/>
      <c r="H24" s="7"/>
      <c r="I24" s="7"/>
      <c r="J24" s="7">
        <v>132</v>
      </c>
      <c r="K24" s="7"/>
      <c r="L24" s="7"/>
      <c r="M24" s="7"/>
      <c r="N24" s="7">
        <v>215</v>
      </c>
      <c r="O24" s="7"/>
    </row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" footer="0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topLeftCell="B1" zoomScale="60" zoomScaleNormal="60" workbookViewId="0">
      <selection activeCell="S5" sqref="S5"/>
    </sheetView>
  </sheetViews>
  <sheetFormatPr defaultColWidth="14.42578125" defaultRowHeight="15" customHeight="1"/>
  <cols>
    <col min="1" max="1" width="5.28515625" style="1" hidden="1" customWidth="1"/>
    <col min="2" max="2" width="16.85546875" style="1" bestFit="1" customWidth="1"/>
    <col min="3" max="3" width="17.5703125" style="1" customWidth="1"/>
    <col min="4" max="4" width="11.140625" style="1" bestFit="1" customWidth="1"/>
    <col min="5" max="5" width="10.5703125" style="1" bestFit="1" customWidth="1"/>
    <col min="6" max="6" width="8.5703125" style="1" bestFit="1" customWidth="1"/>
    <col min="7" max="7" width="11.5703125" style="1" bestFit="1" customWidth="1"/>
    <col min="8" max="8" width="15.42578125" style="1" bestFit="1" customWidth="1"/>
    <col min="9" max="9" width="14.140625" style="1" bestFit="1" customWidth="1"/>
    <col min="10" max="10" width="11.140625" style="1" bestFit="1" customWidth="1"/>
    <col min="11" max="11" width="7" style="1" bestFit="1" customWidth="1"/>
    <col min="12" max="12" width="13.28515625" style="1" bestFit="1" customWidth="1"/>
    <col min="13" max="13" width="12.85546875" style="1" bestFit="1" customWidth="1"/>
    <col min="14" max="14" width="12.5703125" style="1" bestFit="1" customWidth="1"/>
    <col min="15" max="15" width="9.85546875" style="1" bestFit="1" customWidth="1"/>
    <col min="16" max="26" width="8.7109375" style="1" customWidth="1"/>
    <col min="27" max="16384" width="14.42578125" style="1"/>
  </cols>
  <sheetData>
    <row r="1" spans="1:26" ht="24">
      <c r="A1" s="5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21"/>
      <c r="Q1" s="21"/>
      <c r="R1" s="2"/>
      <c r="S1" s="2"/>
      <c r="T1" s="2"/>
      <c r="U1" s="2"/>
      <c r="V1" s="2"/>
      <c r="W1" s="2"/>
      <c r="X1" s="2"/>
      <c r="Y1" s="2"/>
      <c r="Z1" s="2"/>
    </row>
    <row r="2" spans="1:26" ht="24">
      <c r="A2" s="5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21"/>
      <c r="Q2" s="21"/>
      <c r="R2" s="2"/>
      <c r="S2" s="2"/>
      <c r="T2" s="2"/>
      <c r="U2" s="2"/>
      <c r="V2" s="2"/>
      <c r="W2" s="2"/>
      <c r="X2" s="2"/>
      <c r="Y2" s="2"/>
      <c r="Z2" s="2"/>
    </row>
    <row r="3" spans="1:26" ht="24">
      <c r="A3" s="61" t="s">
        <v>159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1"/>
      <c r="Q3" s="21"/>
      <c r="R3" s="2"/>
      <c r="S3" s="2"/>
      <c r="T3" s="2"/>
      <c r="U3" s="2"/>
      <c r="V3" s="2"/>
      <c r="W3" s="2"/>
      <c r="X3" s="2"/>
      <c r="Y3" s="2"/>
      <c r="Z3" s="2"/>
    </row>
    <row r="4" spans="1:26" ht="84" customHeight="1">
      <c r="A4" s="63" t="s">
        <v>3</v>
      </c>
      <c r="B4" s="63" t="s">
        <v>37</v>
      </c>
      <c r="C4" s="66" t="s">
        <v>5</v>
      </c>
      <c r="D4" s="55" t="s">
        <v>6</v>
      </c>
      <c r="E4" s="73"/>
      <c r="F4" s="73"/>
      <c r="G4" s="73"/>
      <c r="H4" s="73"/>
      <c r="I4" s="73"/>
      <c r="J4" s="73"/>
      <c r="K4" s="73"/>
      <c r="L4" s="73"/>
      <c r="M4" s="73"/>
      <c r="N4" s="74"/>
      <c r="O4" s="63" t="s">
        <v>7</v>
      </c>
      <c r="P4" s="21"/>
      <c r="Q4" s="21"/>
      <c r="R4" s="2"/>
      <c r="S4" s="2"/>
      <c r="T4" s="2"/>
      <c r="U4" s="2"/>
      <c r="V4" s="2"/>
      <c r="W4" s="2"/>
      <c r="X4" s="2"/>
      <c r="Y4" s="2"/>
      <c r="Z4" s="2"/>
    </row>
    <row r="5" spans="1:26" ht="24">
      <c r="A5" s="72"/>
      <c r="B5" s="72"/>
      <c r="C5" s="67"/>
      <c r="D5" s="75" t="s">
        <v>8</v>
      </c>
      <c r="E5" s="74"/>
      <c r="F5" s="75" t="s">
        <v>9</v>
      </c>
      <c r="G5" s="73"/>
      <c r="H5" s="73"/>
      <c r="I5" s="73"/>
      <c r="J5" s="74"/>
      <c r="K5" s="76" t="s">
        <v>10</v>
      </c>
      <c r="L5" s="76" t="s">
        <v>11</v>
      </c>
      <c r="M5" s="76" t="s">
        <v>12</v>
      </c>
      <c r="N5" s="68" t="s">
        <v>13</v>
      </c>
      <c r="O5" s="72"/>
      <c r="P5" s="21"/>
      <c r="Q5" s="21"/>
      <c r="R5" s="2"/>
      <c r="S5" s="2"/>
      <c r="T5" s="2"/>
      <c r="U5" s="2"/>
      <c r="V5" s="2"/>
      <c r="W5" s="2"/>
      <c r="X5" s="2"/>
      <c r="Y5" s="2"/>
      <c r="Z5" s="2"/>
    </row>
    <row r="6" spans="1:26" ht="24">
      <c r="A6" s="69"/>
      <c r="B6" s="69"/>
      <c r="C6" s="3" t="s">
        <v>14</v>
      </c>
      <c r="D6" s="4" t="s">
        <v>8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9</v>
      </c>
      <c r="K6" s="69"/>
      <c r="L6" s="69"/>
      <c r="M6" s="69"/>
      <c r="N6" s="69"/>
      <c r="O6" s="69"/>
      <c r="P6" s="21"/>
      <c r="Q6" s="21"/>
      <c r="R6" s="2"/>
      <c r="S6" s="2"/>
      <c r="T6" s="2"/>
      <c r="U6" s="2"/>
      <c r="V6" s="2"/>
      <c r="W6" s="2"/>
      <c r="X6" s="2"/>
      <c r="Y6" s="2"/>
      <c r="Z6" s="2"/>
    </row>
    <row r="7" spans="1:26" ht="24">
      <c r="A7" s="2"/>
      <c r="B7" s="14" t="s">
        <v>160</v>
      </c>
      <c r="C7" s="5">
        <f t="shared" ref="C7:N7" si="0">SUM(C8:C23)</f>
        <v>38204.949999999997</v>
      </c>
      <c r="D7" s="5">
        <f t="shared" si="0"/>
        <v>2393</v>
      </c>
      <c r="E7" s="5">
        <f t="shared" si="0"/>
        <v>100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4169</v>
      </c>
      <c r="K7" s="5">
        <f t="shared" si="0"/>
        <v>1</v>
      </c>
      <c r="L7" s="5">
        <f t="shared" si="0"/>
        <v>2</v>
      </c>
      <c r="M7" s="5">
        <f t="shared" si="0"/>
        <v>1</v>
      </c>
      <c r="N7" s="5">
        <f t="shared" si="0"/>
        <v>31538.95</v>
      </c>
      <c r="O7" s="6"/>
      <c r="P7" s="21"/>
      <c r="Q7" s="21"/>
      <c r="R7" s="2"/>
      <c r="S7" s="2"/>
      <c r="T7" s="2"/>
      <c r="U7" s="2"/>
      <c r="V7" s="2"/>
      <c r="W7" s="2"/>
      <c r="X7" s="2"/>
      <c r="Y7" s="2"/>
      <c r="Z7" s="2"/>
    </row>
    <row r="8" spans="1:26" ht="24">
      <c r="A8" s="2"/>
      <c r="B8" s="8" t="s">
        <v>161</v>
      </c>
      <c r="C8" s="9">
        <v>2831</v>
      </c>
      <c r="D8" s="7">
        <v>65</v>
      </c>
      <c r="E8" s="7"/>
      <c r="F8" s="7"/>
      <c r="G8" s="7"/>
      <c r="H8" s="7"/>
      <c r="I8" s="7"/>
      <c r="J8" s="7">
        <v>142</v>
      </c>
      <c r="K8" s="7"/>
      <c r="L8" s="7"/>
      <c r="M8" s="7"/>
      <c r="N8" s="7">
        <v>2624</v>
      </c>
      <c r="O8" s="7"/>
      <c r="P8" s="21">
        <f>SUM(D8:O8)</f>
        <v>2831</v>
      </c>
      <c r="Q8" s="22">
        <f>C8-P8</f>
        <v>0</v>
      </c>
      <c r="R8" s="2"/>
      <c r="S8" s="2"/>
      <c r="T8" s="2"/>
      <c r="U8" s="2"/>
      <c r="V8" s="2"/>
      <c r="W8" s="2"/>
      <c r="X8" s="2"/>
      <c r="Y8" s="2"/>
      <c r="Z8" s="2"/>
    </row>
    <row r="9" spans="1:26" ht="24">
      <c r="A9" s="2"/>
      <c r="B9" s="8" t="s">
        <v>162</v>
      </c>
      <c r="C9" s="9">
        <v>2438</v>
      </c>
      <c r="D9" s="7">
        <v>150</v>
      </c>
      <c r="E9" s="7"/>
      <c r="F9" s="7"/>
      <c r="G9" s="7"/>
      <c r="H9" s="7"/>
      <c r="I9" s="7"/>
      <c r="J9" s="7">
        <v>550</v>
      </c>
      <c r="K9" s="7"/>
      <c r="L9" s="7"/>
      <c r="M9" s="7"/>
      <c r="N9" s="15">
        <f>C9-(D9+E9+F9+G9+H9+I9+J9+K9+L9+M9)</f>
        <v>1738</v>
      </c>
      <c r="O9" s="7"/>
      <c r="P9" s="21">
        <f t="shared" ref="P9:P23" si="1">SUM(D9:O9)</f>
        <v>2438</v>
      </c>
      <c r="Q9" s="22">
        <f t="shared" ref="Q9:Q23" si="2">C9-P9</f>
        <v>0</v>
      </c>
      <c r="R9" s="2"/>
      <c r="S9" s="2"/>
      <c r="T9" s="2"/>
      <c r="U9" s="2"/>
      <c r="V9" s="2"/>
      <c r="W9" s="2"/>
      <c r="X9" s="2"/>
      <c r="Y9" s="2"/>
      <c r="Z9" s="2"/>
    </row>
    <row r="10" spans="1:26" ht="24">
      <c r="A10" s="2"/>
      <c r="B10" s="8" t="s">
        <v>163</v>
      </c>
      <c r="C10" s="9">
        <v>814.75</v>
      </c>
      <c r="D10" s="7"/>
      <c r="E10" s="7"/>
      <c r="F10" s="7"/>
      <c r="G10" s="7"/>
      <c r="H10" s="7"/>
      <c r="I10" s="7"/>
      <c r="J10" s="7">
        <v>620</v>
      </c>
      <c r="K10" s="7"/>
      <c r="L10" s="7"/>
      <c r="M10" s="7"/>
      <c r="N10" s="7">
        <v>194.75</v>
      </c>
      <c r="O10" s="7"/>
      <c r="P10" s="21">
        <f t="shared" si="1"/>
        <v>814.75</v>
      </c>
      <c r="Q10" s="22">
        <f t="shared" si="2"/>
        <v>0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24">
      <c r="A11" s="2"/>
      <c r="B11" s="8" t="s">
        <v>164</v>
      </c>
      <c r="C11" s="9">
        <v>1096</v>
      </c>
      <c r="D11" s="7">
        <v>150</v>
      </c>
      <c r="E11" s="7"/>
      <c r="F11" s="7"/>
      <c r="G11" s="7"/>
      <c r="H11" s="7"/>
      <c r="I11" s="7"/>
      <c r="J11" s="7">
        <v>300</v>
      </c>
      <c r="K11" s="7"/>
      <c r="L11" s="7"/>
      <c r="M11" s="7"/>
      <c r="N11" s="7">
        <v>646</v>
      </c>
      <c r="O11" s="7"/>
      <c r="P11" s="21">
        <f t="shared" si="1"/>
        <v>1096</v>
      </c>
      <c r="Q11" s="22">
        <f t="shared" si="2"/>
        <v>0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24">
      <c r="A12" s="2"/>
      <c r="B12" s="8" t="s">
        <v>121</v>
      </c>
      <c r="C12" s="9">
        <v>1440</v>
      </c>
      <c r="D12" s="7">
        <v>100</v>
      </c>
      <c r="E12" s="7" t="s">
        <v>165</v>
      </c>
      <c r="F12" s="7"/>
      <c r="G12" s="7"/>
      <c r="H12" s="7"/>
      <c r="I12" s="7"/>
      <c r="J12" s="7">
        <v>150</v>
      </c>
      <c r="K12" s="7"/>
      <c r="L12" s="7"/>
      <c r="M12" s="7"/>
      <c r="N12" s="7">
        <v>1190</v>
      </c>
      <c r="O12" s="7"/>
      <c r="P12" s="21">
        <f t="shared" si="1"/>
        <v>1440</v>
      </c>
      <c r="Q12" s="22">
        <f t="shared" si="2"/>
        <v>0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24">
      <c r="A13" s="2"/>
      <c r="B13" s="8" t="s">
        <v>166</v>
      </c>
      <c r="C13" s="9">
        <v>386</v>
      </c>
      <c r="D13" s="7">
        <v>45</v>
      </c>
      <c r="E13" s="7"/>
      <c r="F13" s="7"/>
      <c r="G13" s="7"/>
      <c r="H13" s="7"/>
      <c r="I13" s="7"/>
      <c r="J13" s="7">
        <v>55</v>
      </c>
      <c r="K13" s="7"/>
      <c r="L13" s="7"/>
      <c r="M13" s="7"/>
      <c r="N13" s="7">
        <v>286</v>
      </c>
      <c r="O13" s="7"/>
      <c r="P13" s="21">
        <f t="shared" si="1"/>
        <v>386</v>
      </c>
      <c r="Q13" s="22">
        <f t="shared" si="2"/>
        <v>0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24">
      <c r="A14" s="2"/>
      <c r="B14" s="8" t="s">
        <v>167</v>
      </c>
      <c r="C14" s="9">
        <v>4108.75</v>
      </c>
      <c r="D14" s="7">
        <v>415</v>
      </c>
      <c r="E14" s="7">
        <v>55</v>
      </c>
      <c r="F14" s="7"/>
      <c r="G14" s="7"/>
      <c r="H14" s="7"/>
      <c r="I14" s="7"/>
      <c r="J14" s="7">
        <v>730</v>
      </c>
      <c r="K14" s="7"/>
      <c r="L14" s="7"/>
      <c r="M14" s="7"/>
      <c r="N14" s="15">
        <f>C14-(D14+E14+F14+G14+H14+I14+J14+K14+L14+M14)</f>
        <v>2908.75</v>
      </c>
      <c r="O14" s="7"/>
      <c r="P14" s="21">
        <f t="shared" si="1"/>
        <v>4108.75</v>
      </c>
      <c r="Q14" s="22">
        <f t="shared" si="2"/>
        <v>0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24">
      <c r="A15" s="2"/>
      <c r="B15" s="8" t="s">
        <v>168</v>
      </c>
      <c r="C15" s="9">
        <v>1250</v>
      </c>
      <c r="D15" s="7">
        <v>100</v>
      </c>
      <c r="E15" s="7" t="s">
        <v>165</v>
      </c>
      <c r="F15" s="7"/>
      <c r="G15" s="7"/>
      <c r="H15" s="7"/>
      <c r="I15" s="7"/>
      <c r="J15" s="7">
        <v>100</v>
      </c>
      <c r="K15" s="7">
        <v>1</v>
      </c>
      <c r="L15" s="7"/>
      <c r="M15" s="7"/>
      <c r="N15" s="7">
        <v>1049</v>
      </c>
      <c r="O15" s="7"/>
      <c r="P15" s="21">
        <f t="shared" si="1"/>
        <v>1250</v>
      </c>
      <c r="Q15" s="22">
        <f t="shared" si="2"/>
        <v>0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24">
      <c r="A16" s="2"/>
      <c r="B16" s="8" t="s">
        <v>169</v>
      </c>
      <c r="C16" s="9">
        <v>4393</v>
      </c>
      <c r="D16" s="7">
        <v>325</v>
      </c>
      <c r="E16" s="7"/>
      <c r="F16" s="7"/>
      <c r="G16" s="7"/>
      <c r="H16" s="7"/>
      <c r="I16" s="7"/>
      <c r="J16" s="7">
        <v>27</v>
      </c>
      <c r="K16" s="7"/>
      <c r="L16" s="7">
        <v>2</v>
      </c>
      <c r="M16" s="7">
        <v>1</v>
      </c>
      <c r="N16" s="7">
        <v>4038</v>
      </c>
      <c r="O16" s="7"/>
      <c r="P16" s="21">
        <f t="shared" si="1"/>
        <v>4393</v>
      </c>
      <c r="Q16" s="22">
        <f t="shared" si="2"/>
        <v>0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24">
      <c r="A17" s="2"/>
      <c r="B17" s="8" t="s">
        <v>170</v>
      </c>
      <c r="C17" s="9">
        <v>2629.25</v>
      </c>
      <c r="D17" s="7">
        <v>343</v>
      </c>
      <c r="E17" s="7" t="s">
        <v>165</v>
      </c>
      <c r="F17" s="7"/>
      <c r="G17" s="7"/>
      <c r="H17" s="7"/>
      <c r="I17" s="7"/>
      <c r="J17" s="7">
        <v>250</v>
      </c>
      <c r="K17" s="7"/>
      <c r="L17" s="7"/>
      <c r="M17" s="7"/>
      <c r="N17" s="7">
        <v>2036.25</v>
      </c>
      <c r="O17" s="7"/>
      <c r="P17" s="21">
        <f t="shared" si="1"/>
        <v>2629.25</v>
      </c>
      <c r="Q17" s="22">
        <f t="shared" si="2"/>
        <v>0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24">
      <c r="A18" s="2"/>
      <c r="B18" s="10" t="s">
        <v>171</v>
      </c>
      <c r="C18" s="11">
        <v>3515.25</v>
      </c>
      <c r="D18" s="7">
        <v>150</v>
      </c>
      <c r="E18" s="7">
        <v>10</v>
      </c>
      <c r="F18" s="7"/>
      <c r="G18" s="7"/>
      <c r="H18" s="7"/>
      <c r="I18" s="7"/>
      <c r="J18" s="7">
        <v>200</v>
      </c>
      <c r="K18" s="7"/>
      <c r="L18" s="7"/>
      <c r="M18" s="7"/>
      <c r="N18" s="7">
        <v>3155.25</v>
      </c>
      <c r="O18" s="7"/>
      <c r="P18" s="21">
        <f t="shared" si="1"/>
        <v>3515.25</v>
      </c>
      <c r="Q18" s="22">
        <f t="shared" si="2"/>
        <v>0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24">
      <c r="A19" s="2"/>
      <c r="B19" s="10" t="s">
        <v>172</v>
      </c>
      <c r="C19" s="11">
        <v>942</v>
      </c>
      <c r="D19" s="7">
        <v>100</v>
      </c>
      <c r="E19" s="7"/>
      <c r="F19" s="7"/>
      <c r="G19" s="7"/>
      <c r="H19" s="7"/>
      <c r="I19" s="7"/>
      <c r="J19" s="7">
        <v>200</v>
      </c>
      <c r="K19" s="7"/>
      <c r="L19" s="7"/>
      <c r="M19" s="7"/>
      <c r="N19" s="7">
        <v>642</v>
      </c>
      <c r="O19" s="7"/>
      <c r="P19" s="21">
        <f t="shared" si="1"/>
        <v>942</v>
      </c>
      <c r="Q19" s="22">
        <f t="shared" si="2"/>
        <v>0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24">
      <c r="A20" s="2"/>
      <c r="B20" s="10" t="s">
        <v>173</v>
      </c>
      <c r="C20" s="11">
        <v>1429</v>
      </c>
      <c r="D20" s="7">
        <v>200</v>
      </c>
      <c r="E20" s="7"/>
      <c r="F20" s="7"/>
      <c r="G20" s="7"/>
      <c r="H20" s="7"/>
      <c r="I20" s="7"/>
      <c r="J20" s="7">
        <v>400</v>
      </c>
      <c r="K20" s="7"/>
      <c r="L20" s="7"/>
      <c r="M20" s="7"/>
      <c r="N20" s="7">
        <v>829</v>
      </c>
      <c r="O20" s="7"/>
      <c r="P20" s="21">
        <f t="shared" si="1"/>
        <v>1429</v>
      </c>
      <c r="Q20" s="22">
        <f t="shared" si="2"/>
        <v>0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10" t="s">
        <v>174</v>
      </c>
      <c r="C21" s="11">
        <v>601.75</v>
      </c>
      <c r="D21" s="7"/>
      <c r="E21" s="7"/>
      <c r="F21" s="7"/>
      <c r="G21" s="7"/>
      <c r="H21" s="7"/>
      <c r="I21" s="7"/>
      <c r="J21" s="7">
        <v>100</v>
      </c>
      <c r="K21" s="7"/>
      <c r="L21" s="7"/>
      <c r="M21" s="7"/>
      <c r="N21" s="7">
        <v>501.75</v>
      </c>
      <c r="O21" s="7"/>
      <c r="P21" s="21">
        <f t="shared" si="1"/>
        <v>601.75</v>
      </c>
      <c r="Q21" s="22">
        <f t="shared" si="2"/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10" t="s">
        <v>175</v>
      </c>
      <c r="C22" s="11">
        <v>4914.2</v>
      </c>
      <c r="D22" s="7"/>
      <c r="E22" s="7">
        <v>10</v>
      </c>
      <c r="F22" s="7"/>
      <c r="G22" s="7"/>
      <c r="H22" s="7"/>
      <c r="I22" s="7"/>
      <c r="J22" s="7">
        <v>225</v>
      </c>
      <c r="K22" s="7"/>
      <c r="L22" s="7"/>
      <c r="M22" s="7"/>
      <c r="N22" s="16">
        <v>4679.2</v>
      </c>
      <c r="O22" s="7"/>
      <c r="P22" s="21">
        <f t="shared" si="1"/>
        <v>4914.2</v>
      </c>
      <c r="Q22" s="22">
        <f t="shared" si="2"/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7" t="s">
        <v>176</v>
      </c>
      <c r="C23" s="15">
        <v>5416</v>
      </c>
      <c r="D23" s="7">
        <v>250</v>
      </c>
      <c r="E23" s="7">
        <v>25</v>
      </c>
      <c r="F23" s="7"/>
      <c r="G23" s="7"/>
      <c r="H23" s="7"/>
      <c r="I23" s="7"/>
      <c r="J23" s="7">
        <v>120</v>
      </c>
      <c r="K23" s="7"/>
      <c r="L23" s="7"/>
      <c r="M23" s="7"/>
      <c r="N23" s="7">
        <v>5021</v>
      </c>
      <c r="O23" s="7"/>
      <c r="P23" s="21">
        <f t="shared" si="1"/>
        <v>5416</v>
      </c>
      <c r="Q23" s="22">
        <f t="shared" si="2"/>
        <v>0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N5:N6"/>
    <mergeCell ref="A1:O1"/>
    <mergeCell ref="A2:O2"/>
    <mergeCell ref="A3:O3"/>
    <mergeCell ref="A4:A6"/>
    <mergeCell ref="B4:B6"/>
    <mergeCell ref="D4:N4"/>
    <mergeCell ref="O4:O6"/>
    <mergeCell ref="D5:E5"/>
    <mergeCell ref="F5:J5"/>
    <mergeCell ref="K5:K6"/>
    <mergeCell ref="L5:L6"/>
    <mergeCell ref="M5:M6"/>
    <mergeCell ref="C4:C5"/>
  </mergeCells>
  <pageMargins left="0.70866141732283472" right="0.70866141732283472" top="0.74803149606299213" bottom="0.74803149606299213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1</vt:i4>
      </vt:variant>
    </vt:vector>
  </HeadingPairs>
  <TitlesOfParts>
    <vt:vector size="18" baseType="lpstr">
      <vt:lpstr>รวม</vt:lpstr>
      <vt:lpstr>พระนคร</vt:lpstr>
      <vt:lpstr>ท่าเรือ</vt:lpstr>
      <vt:lpstr>นครหลวง</vt:lpstr>
      <vt:lpstr>บางไทร</vt:lpstr>
      <vt:lpstr>บางบาล</vt:lpstr>
      <vt:lpstr>บางปะอิน</vt:lpstr>
      <vt:lpstr>บางปะหัน</vt:lpstr>
      <vt:lpstr>ผักไห่</vt:lpstr>
      <vt:lpstr>ภาชี</vt:lpstr>
      <vt:lpstr>ลาดบัวหลวง</vt:lpstr>
      <vt:lpstr>วังน้อย</vt:lpstr>
      <vt:lpstr>เสนา</vt:lpstr>
      <vt:lpstr>บางซ้าย</vt:lpstr>
      <vt:lpstr>อุทัย</vt:lpstr>
      <vt:lpstr>มหาราช</vt:lpstr>
      <vt:lpstr>บ้านแพรก</vt:lpstr>
      <vt:lpstr>บางปะอิน!Print_Titles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Corporate Edition</cp:lastModifiedBy>
  <cp:lastPrinted>2024-04-10T09:02:18Z</cp:lastPrinted>
  <dcterms:created xsi:type="dcterms:W3CDTF">2024-04-09T04:31:18Z</dcterms:created>
  <dcterms:modified xsi:type="dcterms:W3CDTF">2024-04-23T08:26:33Z</dcterms:modified>
</cp:coreProperties>
</file>